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State Share" sheetId="5" r:id="rId5"/>
    <sheet name="Discretionary" sheetId="6" r:id="rId6"/>
    <sheet name="MOE exp" sheetId="7" r:id="rId7"/>
    <sheet name="MOE" sheetId="8" r:id="rId8"/>
  </sheets>
  <definedNames/>
  <calcPr fullCalcOnLoad="1"/>
</workbook>
</file>

<file path=xl/sharedStrings.xml><?xml version="1.0" encoding="utf-8"?>
<sst xmlns="http://schemas.openxmlformats.org/spreadsheetml/2006/main" count="556" uniqueCount="134">
  <si>
    <t>Total Expenditures</t>
  </si>
  <si>
    <t>Federal Share</t>
  </si>
  <si>
    <t>State Share</t>
  </si>
  <si>
    <t>Unobligated Funds</t>
  </si>
  <si>
    <t>Mandatory</t>
  </si>
  <si>
    <t>N/A</t>
  </si>
  <si>
    <t>Matching</t>
  </si>
  <si>
    <t>Discretionary</t>
  </si>
  <si>
    <t>MOE</t>
  </si>
  <si>
    <t>Total</t>
  </si>
  <si>
    <t>% of Expend</t>
  </si>
  <si>
    <t>SUMMARY OF EXPENDITURES BY CATEGORICAL ITEMS</t>
  </si>
  <si>
    <t>FISCAL YEAR 2003 CHILD CARE DEVELOPMENT FUND</t>
  </si>
  <si>
    <t>Admin</t>
  </si>
  <si>
    <t>Quality Activities</t>
  </si>
  <si>
    <t xml:space="preserve">Earmark Infant and Toddler </t>
  </si>
  <si>
    <t>Earmark Quality Activities</t>
  </si>
  <si>
    <t>Earmark School Age R &amp; R</t>
  </si>
  <si>
    <t xml:space="preserve"> Direct Services</t>
  </si>
  <si>
    <t>N-Dir Svcs Systems</t>
  </si>
  <si>
    <t>N-Dir Svcs Cert Prog Elig/Det</t>
  </si>
  <si>
    <t>N-Dir Svcs All Others</t>
  </si>
  <si>
    <t>Unliquidated Obligations</t>
  </si>
  <si>
    <t>Subtotal</t>
  </si>
  <si>
    <t>GRANT AWARD SUMMARY</t>
  </si>
  <si>
    <t>STATE</t>
  </si>
  <si>
    <t xml:space="preserve">Difference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</si>
  <si>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</si>
  <si>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</si>
  <si>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</si>
  <si>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</si>
  <si>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</si>
  <si>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</si>
  <si>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</si>
  <si>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</si>
  <si>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</si>
  <si>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</si>
  <si>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</si>
  <si>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</si>
  <si>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</si>
  <si>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</si>
  <si>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</si>
  <si>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</si>
  <si>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</si>
  <si>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</si>
  <si>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</si>
  <si>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</si>
  <si>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</si>
  <si>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</si>
  <si>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</si>
  <si>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</si>
  <si>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</si>
  <si>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</si>
  <si>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</si>
  <si>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</si>
  <si>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</si>
  <si>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</si>
  <si>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</si>
  <si>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</si>
  <si>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</si>
  <si>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</si>
  <si>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</si>
  <si>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</si>
  <si>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</si>
  <si>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</si>
  <si>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</si>
  <si>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</si>
  <si>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</si>
  <si>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</si>
  <si>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</si>
  <si>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</si>
  <si>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</si>
  <si>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</si>
  <si>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</si>
  <si>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</si>
  <si>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</si>
  <si>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</si>
  <si>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</si>
  <si>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</si>
  <si>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</si>
  <si>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</si>
  <si>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Federal Funds Awarded</t>
  </si>
  <si>
    <t>Federal Funds Reported</t>
  </si>
  <si>
    <t>Difference</t>
  </si>
  <si>
    <t xml:space="preserve">TANF Transfer </t>
  </si>
  <si>
    <t>TANF Transfer as reported on ACF-196</t>
  </si>
  <si>
    <t>Total Discretionary Funds Available</t>
  </si>
  <si>
    <t>(A)</t>
  </si>
  <si>
    <t>(B)</t>
  </si>
  <si>
    <t>(C)</t>
  </si>
  <si>
    <t>(D)</t>
  </si>
  <si>
    <t>C+D=(E)</t>
  </si>
  <si>
    <t xml:space="preserve">Admin  </t>
  </si>
  <si>
    <t>MANDATORY CATEGORICAL SUMMARY</t>
  </si>
  <si>
    <t xml:space="preserve">Quality Activities </t>
  </si>
  <si>
    <t>Direct Services</t>
  </si>
  <si>
    <t xml:space="preserve">N-Dir Svcs All Others </t>
  </si>
  <si>
    <t>Unobligated Balance</t>
  </si>
  <si>
    <t>FISCAL YEAR 2003  CHILD CARE DEVELOPMENT FUND</t>
  </si>
  <si>
    <t xml:space="preserve">FMAP </t>
  </si>
  <si>
    <t xml:space="preserve">Calculated </t>
  </si>
  <si>
    <t>Total Federal And State Expenditures</t>
  </si>
  <si>
    <t xml:space="preserve">MATCHING CATEGORICAL SUMMARY  </t>
  </si>
  <si>
    <t>2003  CCDF MANDATORY</t>
  </si>
  <si>
    <t xml:space="preserve">2003  CCDF MATCHING </t>
  </si>
  <si>
    <t>2003  CCDF DISCRETIONARY</t>
  </si>
  <si>
    <t>N-Dir Svcs System</t>
  </si>
  <si>
    <t xml:space="preserve">Regular </t>
  </si>
  <si>
    <t xml:space="preserve">Private Donated </t>
  </si>
  <si>
    <t xml:space="preserve">Pre-K </t>
  </si>
  <si>
    <t>MAINTENANCE OF EFFORT (MOE) SUMMARY</t>
  </si>
  <si>
    <t>State Share of Expenditures</t>
  </si>
  <si>
    <t>MOE Requirement</t>
  </si>
  <si>
    <t xml:space="preserve">Total  </t>
  </si>
  <si>
    <t>MATCHING STATE SHARE SUMMARY</t>
  </si>
  <si>
    <t>Reported Federal Share</t>
  </si>
  <si>
    <t>Reported State Share</t>
  </si>
  <si>
    <t>Regular</t>
  </si>
  <si>
    <t>Private</t>
  </si>
  <si>
    <t>Pre-K</t>
  </si>
  <si>
    <t xml:space="preserve">DISCRETIONARY CATEGORICAL SUMMARY </t>
  </si>
  <si>
    <t>Earmark Infant and Toddler</t>
  </si>
  <si>
    <t>N-Dir Svcs All Other</t>
  </si>
  <si>
    <t>Unobligated Balances</t>
  </si>
  <si>
    <t>TOTAL:</t>
  </si>
  <si>
    <t>MAINTENANCE OF EFFORT (MOE) CATEGORICAL SUMMARY</t>
  </si>
  <si>
    <t>Federal Funds Awarded 1/</t>
  </si>
  <si>
    <t>1/ Includes $23 million reallotted from FY 2002</t>
  </si>
  <si>
    <t>Unobligated Funds as %  of Total Appropriation by Fund</t>
  </si>
  <si>
    <t>Quarter End Date:  9/30/2004</t>
  </si>
  <si>
    <t>Quarter End Date: 9/30/2004</t>
  </si>
  <si>
    <t>DISTRICT OF COLUMBIA</t>
  </si>
  <si>
    <t>NORTHERN MARIANA ISLANDS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</si>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</sst>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#,##0.000_);\-#,##0.000"/>
    <numFmt numFmtId="166" formatCode="0.0%"/>
    <numFmt numFmtId="167" formatCode="_(* #,##0_);_(* \(#,##0\);_(* &quot;-&quot;??_);_(@_)"/>
    <numFmt numFmtId="168" formatCode="0.000%"/>
    <numFmt numFmtId="169" formatCode="0.0000%"/>
    <numFmt numFmtId="170" formatCode="#,##0.0"/>
    <numFmt numFmtId="171" formatCode="#,##0.000"/>
    <numFmt numFmtId="172" formatCode="#,##0.0000"/>
  </numFmts>
  <fonts count="37">
    <font>
      <sz val="10"/>
      <name val="Arial"/>
      <family val="0"/>
    </font>
    <font>
      <sz val="8"/>
      <name val="Arial"/>
      <family val="0"/>
    </font>
    <font>
      <b/>
      <sz val="6.75"/>
      <color indexed="8"/>
      <name val="Times New Roman"/>
      <family val="0"/>
    </font>
    <font>
      <b/>
      <sz val="7.5"/>
      <color indexed="8"/>
      <name val="Arial"/>
      <family val="0"/>
    </font>
    <font>
      <sz val="8.25"/>
      <color indexed="8"/>
      <name val="Times New Roman"/>
      <family val="0"/>
    </font>
    <font>
      <sz val="8.25"/>
      <color indexed="8"/>
      <name val="Arial"/>
      <family val="0"/>
    </font>
    <font>
      <sz val="6.75"/>
      <color indexed="8"/>
      <name val="Times New Roman"/>
      <family val="0"/>
    </font>
    <font>
      <sz val="7.5"/>
      <color indexed="10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 New Roman     "/>
      <family val="0"/>
    </font>
    <font>
      <b/>
      <sz val="8.25"/>
      <color indexed="8"/>
      <name val="Times New Roman"/>
      <family val="1"/>
    </font>
    <font>
      <sz val="8"/>
      <color indexed="8"/>
      <name val=" New Roman     "/>
      <family val="0"/>
    </font>
    <font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8.05"/>
      <color indexed="8"/>
      <name val="楲污丠睥删"/>
      <family val="0"/>
    </font>
    <font>
      <b/>
      <sz val="8.05"/>
      <color indexed="8"/>
      <name val="楲污獮匠牥"/>
      <family val="0"/>
    </font>
    <font>
      <b/>
      <sz val="12"/>
      <name val="Arial"/>
      <family val="0"/>
    </font>
    <font>
      <u val="single"/>
      <sz val="8.05"/>
      <color indexed="8"/>
      <name val="楲污丠睥删"/>
      <family val="0"/>
    </font>
    <font>
      <sz val="8.05"/>
      <color indexed="8"/>
      <name val="楲污獮匠牥"/>
      <family val="0"/>
    </font>
    <font>
      <sz val="8.05"/>
      <color indexed="8"/>
      <name val="楲污丠睥删"/>
      <family val="0"/>
    </font>
    <font>
      <sz val="9"/>
      <color indexed="8"/>
      <name val="Times New Roman"/>
      <family val="0"/>
    </font>
    <font>
      <b/>
      <sz val="7.9"/>
      <color indexed="8"/>
      <name val="楲污丠睥删"/>
      <family val="0"/>
    </font>
    <font>
      <sz val="7.5"/>
      <color indexed="8"/>
      <name val="Arial Narrow"/>
      <family val="0"/>
    </font>
    <font>
      <sz val="8.25"/>
      <color indexed="8"/>
      <name val="Arial Narrow"/>
      <family val="0"/>
    </font>
    <font>
      <u val="single"/>
      <sz val="7.5"/>
      <color indexed="8"/>
      <name val="Arial Narrow"/>
      <family val="0"/>
    </font>
    <font>
      <b/>
      <sz val="8.05"/>
      <color indexed="8"/>
      <name val="楲污丠牡潲海湡†††††"/>
      <family val="0"/>
    </font>
    <font>
      <b/>
      <sz val="11.05"/>
      <color indexed="8"/>
      <name val="Arial"/>
      <family val="2"/>
    </font>
    <font>
      <b/>
      <sz val="7.9"/>
      <color indexed="8"/>
      <name val="Arial"/>
      <family val="2"/>
    </font>
    <font>
      <sz val="12"/>
      <name val="Arial"/>
      <family val="2"/>
    </font>
    <font>
      <b/>
      <sz val="9"/>
      <color indexed="8"/>
      <name val="楲污丠睥删"/>
      <family val="0"/>
    </font>
    <font>
      <sz val="8.05"/>
      <color indexed="8"/>
      <name val="楲污丠牡潲"/>
      <family val="0"/>
    </font>
    <font>
      <b/>
      <sz val="9.85"/>
      <color indexed="8"/>
      <name val="Arial"/>
      <family val="2"/>
    </font>
    <font>
      <sz val="8.05"/>
      <color indexed="8"/>
      <name val="Arial"/>
      <family val="2"/>
    </font>
    <font>
      <b/>
      <sz val="10"/>
      <name val="Arial"/>
      <family val="2"/>
    </font>
    <font>
      <b/>
      <sz val="7.5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3" fontId="4" fillId="0" borderId="0" xfId="0" applyAlignment="1">
      <alignment horizontal="right" vertical="center"/>
    </xf>
    <xf numFmtId="3" fontId="5" fillId="0" borderId="0" xfId="0" applyAlignment="1">
      <alignment horizontal="right" vertical="center"/>
    </xf>
    <xf numFmtId="0" fontId="6" fillId="0" borderId="0" xfId="0" applyAlignment="1">
      <alignment horizontal="center" vertical="center"/>
    </xf>
    <xf numFmtId="0" fontId="7" fillId="0" borderId="0" xfId="0" applyAlignment="1">
      <alignment horizontal="lef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Alignment="1">
      <alignment horizontal="left" vertical="center"/>
    </xf>
    <xf numFmtId="3" fontId="12" fillId="0" borderId="0" xfId="0" applyFont="1" applyAlignment="1">
      <alignment horizontal="right" vertical="center"/>
    </xf>
    <xf numFmtId="0" fontId="4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6" fontId="13" fillId="0" borderId="0" xfId="19" applyNumberFormat="1" applyAlignment="1">
      <alignment vertical="center"/>
    </xf>
    <xf numFmtId="166" fontId="0" fillId="0" borderId="0" xfId="0" applyNumberFormat="1" applyFill="1" applyBorder="1" applyAlignment="1" applyProtection="1">
      <alignment/>
      <protection/>
    </xf>
    <xf numFmtId="0" fontId="14" fillId="0" borderId="0" xfId="0" applyAlignment="1">
      <alignment horizontal="right" vertical="center"/>
    </xf>
    <xf numFmtId="0" fontId="5" fillId="0" borderId="0" xfId="0" applyAlignment="1">
      <alignment vertical="center"/>
    </xf>
    <xf numFmtId="3" fontId="15" fillId="0" borderId="0" xfId="0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13" fillId="0" borderId="0" xfId="0" applyAlignment="1">
      <alignment vertical="center"/>
    </xf>
    <xf numFmtId="3" fontId="11" fillId="0" borderId="0" xfId="0" applyFont="1" applyAlignment="1">
      <alignment vertical="center"/>
    </xf>
    <xf numFmtId="0" fontId="15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 horizontal="centerContinuous"/>
      <protection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left" vertical="center"/>
    </xf>
    <xf numFmtId="3" fontId="4" fillId="0" borderId="0" xfId="0" applyAlignment="1">
      <alignment horizontal="center" vertical="center"/>
    </xf>
    <xf numFmtId="0" fontId="14" fillId="0" borderId="0" xfId="0" applyAlignment="1">
      <alignment horizontal="left" vertical="center"/>
    </xf>
    <xf numFmtId="0" fontId="23" fillId="0" borderId="0" xfId="0" applyAlignment="1">
      <alignment horizontal="center" vertical="center"/>
    </xf>
    <xf numFmtId="0" fontId="23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ill="1" applyAlignment="1">
      <alignment horizontal="left" vertical="center"/>
    </xf>
    <xf numFmtId="3" fontId="25" fillId="0" borderId="0" xfId="0" applyAlignment="1">
      <alignment horizontal="right" vertical="center"/>
    </xf>
    <xf numFmtId="0" fontId="24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 wrapText="1"/>
    </xf>
    <xf numFmtId="3" fontId="0" fillId="0" borderId="0" xfId="0" applyNumberFormat="1" applyFill="1" applyBorder="1" applyAlignment="1" applyProtection="1">
      <alignment/>
      <protection/>
    </xf>
    <xf numFmtId="3" fontId="22" fillId="0" borderId="0" xfId="0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/>
    </xf>
    <xf numFmtId="3" fontId="22" fillId="0" borderId="0" xfId="0" applyNumberFormat="1" applyAlignment="1">
      <alignment horizontal="right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Alignment="1">
      <alignment horizontal="centerContinuous" vertical="center"/>
    </xf>
    <xf numFmtId="10" fontId="32" fillId="0" borderId="0" xfId="0" applyNumberFormat="1" applyAlignment="1">
      <alignment horizontal="right" vertical="center"/>
    </xf>
    <xf numFmtId="0" fontId="5" fillId="0" borderId="0" xfId="0" applyAlignment="1">
      <alignment horizontal="left" vertical="center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4" fillId="0" borderId="0" xfId="0" applyFont="1" applyAlignment="1">
      <alignment horizontal="left" vertical="center"/>
    </xf>
    <xf numFmtId="3" fontId="3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3" fontId="15" fillId="0" borderId="0" xfId="0" applyFont="1" applyAlignment="1">
      <alignment horizontal="right" vertical="center"/>
    </xf>
    <xf numFmtId="0" fontId="35" fillId="0" borderId="0" xfId="0" applyNumberFormat="1" applyFont="1" applyFill="1" applyBorder="1" applyAlignment="1" applyProtection="1">
      <alignment/>
      <protection/>
    </xf>
    <xf numFmtId="3" fontId="15" fillId="0" borderId="0" xfId="0" applyFont="1" applyFill="1" applyAlignment="1">
      <alignment horizontal="righ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167" fontId="4" fillId="0" borderId="0" xfId="0" applyNumberForma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3" fontId="5" fillId="0" borderId="0" xfId="0" applyFont="1" applyAlignment="1">
      <alignment horizontal="right" vertical="center"/>
    </xf>
    <xf numFmtId="3" fontId="4" fillId="0" borderId="0" xfId="0" applyFill="1" applyAlignment="1">
      <alignment horizontal="right" vertical="center"/>
    </xf>
    <xf numFmtId="3" fontId="5" fillId="0" borderId="0" xfId="0" applyFill="1" applyAlignment="1">
      <alignment horizontal="right" vertical="center"/>
    </xf>
    <xf numFmtId="3" fontId="5" fillId="0" borderId="0" xfId="0" applyNumberFormat="1" applyAlignment="1">
      <alignment horizontal="right" vertical="center"/>
    </xf>
    <xf numFmtId="10" fontId="0" fillId="0" borderId="0" xfId="0" applyNumberFormat="1" applyFill="1" applyBorder="1" applyAlignment="1" applyProtection="1">
      <alignment/>
      <protection/>
    </xf>
    <xf numFmtId="167" fontId="13" fillId="0" borderId="0" xfId="0" applyNumberFormat="1" applyAlignment="1">
      <alignment vertical="center"/>
    </xf>
    <xf numFmtId="167" fontId="5" fillId="0" borderId="0" xfId="0" applyNumberFormat="1" applyAlignment="1">
      <alignment horizontal="right" vertical="center"/>
    </xf>
    <xf numFmtId="3" fontId="13" fillId="0" borderId="0" xfId="0" applyNumberFormat="1" applyAlignment="1">
      <alignment vertical="center"/>
    </xf>
    <xf numFmtId="167" fontId="0" fillId="0" borderId="0" xfId="0" applyNumberFormat="1" applyFill="1" applyBorder="1" applyAlignment="1" applyProtection="1">
      <alignment/>
      <protection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4" width="12.7109375" style="1" bestFit="1" customWidth="1"/>
    <col min="5" max="5" width="11.421875" style="1" customWidth="1"/>
    <col min="6" max="6" width="9.7109375" style="1" customWidth="1"/>
    <col min="7" max="7" width="12.7109375" style="1" bestFit="1" customWidth="1"/>
    <col min="8" max="8" width="11.421875" style="1" customWidth="1"/>
    <col min="9" max="9" width="12.7109375" style="1" bestFit="1" customWidth="1"/>
    <col min="10" max="10" width="11.421875" style="1" customWidth="1"/>
    <col min="11" max="11" width="12.7109375" style="1" bestFit="1" customWidth="1"/>
    <col min="12" max="16384" width="11.421875" style="1" customWidth="1"/>
  </cols>
  <sheetData>
    <row r="1" spans="1:11" ht="1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10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0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2:11" ht="33.75"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0</v>
      </c>
    </row>
    <row r="8" spans="1:11" ht="12.75">
      <c r="A8" s="3" t="s">
        <v>4</v>
      </c>
      <c r="B8" s="4">
        <f>Mandatory!B64</f>
        <v>31064411</v>
      </c>
      <c r="C8" s="4">
        <f>Mandatory!C64</f>
        <v>35245699</v>
      </c>
      <c r="D8" s="15" t="s">
        <v>5</v>
      </c>
      <c r="E8" s="15" t="s">
        <v>5</v>
      </c>
      <c r="F8" s="15" t="s">
        <v>5</v>
      </c>
      <c r="G8" s="4">
        <f>Mandatory!D64</f>
        <v>1020399380</v>
      </c>
      <c r="H8" s="4">
        <f>Mandatory!E64</f>
        <v>3740665</v>
      </c>
      <c r="I8" s="4">
        <f>Mandatory!F64</f>
        <v>63004643</v>
      </c>
      <c r="J8" s="4">
        <f>Mandatory!G64</f>
        <v>23490384</v>
      </c>
      <c r="K8" s="4">
        <f>SUM(B8:J8)</f>
        <v>1176945182</v>
      </c>
    </row>
    <row r="9" spans="4:6" ht="12.75">
      <c r="D9" s="16"/>
      <c r="E9" s="16"/>
      <c r="F9" s="16"/>
    </row>
    <row r="10" spans="1:11" ht="12.75">
      <c r="A10" s="3" t="s">
        <v>6</v>
      </c>
      <c r="B10" s="4">
        <f>Matching!B64</f>
        <v>63598893</v>
      </c>
      <c r="C10" s="4">
        <f>Matching!C64</f>
        <v>139281950</v>
      </c>
      <c r="D10" s="15" t="s">
        <v>5</v>
      </c>
      <c r="E10" s="15" t="s">
        <v>5</v>
      </c>
      <c r="F10" s="15" t="s">
        <v>5</v>
      </c>
      <c r="G10" s="4">
        <f>Matching!D64</f>
        <v>2447651416</v>
      </c>
      <c r="H10" s="4">
        <f>Matching!E64</f>
        <v>7228786</v>
      </c>
      <c r="I10" s="4">
        <f>Matching!F64</f>
        <v>84400469</v>
      </c>
      <c r="J10" s="4">
        <f>Matching!G64</f>
        <v>38801416</v>
      </c>
      <c r="K10" s="4">
        <f>SUM(B10:J10)</f>
        <v>2780962930</v>
      </c>
    </row>
    <row r="11" spans="1:2" ht="12.75">
      <c r="A11" s="3"/>
      <c r="B11" s="4"/>
    </row>
    <row r="12" spans="1:11" ht="12.75">
      <c r="A12" s="3" t="s">
        <v>7</v>
      </c>
      <c r="B12" s="4">
        <f>Discretionary!B64</f>
        <v>88276531</v>
      </c>
      <c r="C12" s="4">
        <f>Discretionary!C64</f>
        <v>320625052</v>
      </c>
      <c r="D12" s="4">
        <f>Discretionary!D64</f>
        <v>81289192</v>
      </c>
      <c r="E12" s="4">
        <f>Discretionary!E64</f>
        <v>150109820</v>
      </c>
      <c r="F12" s="4">
        <f>Discretionary!F64</f>
        <v>21565713</v>
      </c>
      <c r="G12" s="4">
        <f>Discretionary!G64</f>
        <v>2813427136</v>
      </c>
      <c r="H12" s="4">
        <f>Discretionary!H64</f>
        <v>30195230</v>
      </c>
      <c r="I12" s="4">
        <f>Discretionary!I64</f>
        <v>115272620</v>
      </c>
      <c r="J12" s="4">
        <f>Discretionary!J64</f>
        <v>76097494</v>
      </c>
      <c r="K12" s="4">
        <f>SUM(B12:J12)</f>
        <v>3696858788</v>
      </c>
    </row>
    <row r="13" spans="1:11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3" t="s">
        <v>23</v>
      </c>
      <c r="B14" s="14">
        <f>SUM(B8:B12)</f>
        <v>182939835</v>
      </c>
      <c r="C14" s="14">
        <f aca="true" t="shared" si="0" ref="C14:K14">SUM(C8:C12)</f>
        <v>495152701</v>
      </c>
      <c r="D14" s="14">
        <f t="shared" si="0"/>
        <v>81289192</v>
      </c>
      <c r="E14" s="14">
        <f t="shared" si="0"/>
        <v>150109820</v>
      </c>
      <c r="F14" s="14">
        <f t="shared" si="0"/>
        <v>21565713</v>
      </c>
      <c r="G14" s="14">
        <f t="shared" si="0"/>
        <v>6281477932</v>
      </c>
      <c r="H14" s="14">
        <f t="shared" si="0"/>
        <v>41164681</v>
      </c>
      <c r="I14" s="14">
        <f t="shared" si="0"/>
        <v>262677732</v>
      </c>
      <c r="J14" s="14">
        <f t="shared" si="0"/>
        <v>138389294</v>
      </c>
      <c r="K14" s="14">
        <f t="shared" si="0"/>
        <v>7654766900</v>
      </c>
    </row>
    <row r="15" spans="1:11" ht="12.75">
      <c r="A15" s="13" t="s">
        <v>10</v>
      </c>
      <c r="B15" s="17">
        <f>B14/$K$14</f>
        <v>0.02389881199387012</v>
      </c>
      <c r="C15" s="17">
        <f aca="true" t="shared" si="1" ref="C15:J15">C14/$K$14</f>
        <v>0.06468553614611047</v>
      </c>
      <c r="D15" s="17">
        <f t="shared" si="1"/>
        <v>0.010619420951929966</v>
      </c>
      <c r="E15" s="17">
        <f t="shared" si="1"/>
        <v>0.019609979240517435</v>
      </c>
      <c r="F15" s="17">
        <f t="shared" si="1"/>
        <v>0.0028172919282493107</v>
      </c>
      <c r="G15" s="17">
        <f t="shared" si="1"/>
        <v>0.8205968926369267</v>
      </c>
      <c r="H15" s="17">
        <f t="shared" si="1"/>
        <v>0.005377653106589046</v>
      </c>
      <c r="I15" s="17">
        <f t="shared" si="1"/>
        <v>0.034315575566383344</v>
      </c>
      <c r="J15" s="17">
        <f t="shared" si="1"/>
        <v>0.018078838429423632</v>
      </c>
      <c r="K15" s="18">
        <f>SUM(B15:J15)</f>
        <v>0.9999999999999999</v>
      </c>
    </row>
    <row r="16" ht="12.75">
      <c r="A16" s="13"/>
    </row>
    <row r="17" spans="1:11" ht="12.75">
      <c r="A17" s="3" t="s">
        <v>8</v>
      </c>
      <c r="B17" s="4">
        <f>'MOE exp'!B64</f>
        <v>23935950</v>
      </c>
      <c r="C17" s="4">
        <f>'MOE exp'!C64</f>
        <v>9869219</v>
      </c>
      <c r="D17" s="15" t="s">
        <v>5</v>
      </c>
      <c r="E17" s="15" t="s">
        <v>5</v>
      </c>
      <c r="F17" s="15" t="s">
        <v>5</v>
      </c>
      <c r="G17" s="4">
        <f>'MOE exp'!D64</f>
        <v>867997726</v>
      </c>
      <c r="H17" s="4">
        <f>'MOE exp'!E64</f>
        <v>5459513</v>
      </c>
      <c r="I17" s="4">
        <f>'MOE exp'!F64</f>
        <v>34430466</v>
      </c>
      <c r="J17" s="4">
        <f>'MOE exp'!G64</f>
        <v>28827017</v>
      </c>
      <c r="K17" s="4">
        <f>SUM(B17:J17)</f>
        <v>970519891</v>
      </c>
    </row>
    <row r="18" spans="1:11" ht="12.75">
      <c r="A18" s="13" t="s">
        <v>10</v>
      </c>
      <c r="B18" s="17">
        <f>B17/$K$17</f>
        <v>0.02466301847284859</v>
      </c>
      <c r="C18" s="17">
        <f>C17/$K$17</f>
        <v>0.01016900229611059</v>
      </c>
      <c r="D18" s="15" t="s">
        <v>5</v>
      </c>
      <c r="E18" s="15" t="s">
        <v>5</v>
      </c>
      <c r="F18" s="15" t="s">
        <v>5</v>
      </c>
      <c r="G18" s="17">
        <f>G17/$K$17</f>
        <v>0.894363664309483</v>
      </c>
      <c r="H18" s="17">
        <f>H17/$K$17</f>
        <v>0.0056253488986966055</v>
      </c>
      <c r="I18" s="17">
        <f>I17/$K$17</f>
        <v>0.035476311530847335</v>
      </c>
      <c r="J18" s="17">
        <f>J17/$K$17</f>
        <v>0.02970265449201391</v>
      </c>
      <c r="K18" s="18">
        <f>SUM(B18:J18)</f>
        <v>1</v>
      </c>
    </row>
    <row r="19" ht="12.75">
      <c r="A19" s="13"/>
    </row>
    <row r="20" spans="1:11" ht="12.75">
      <c r="A20" s="3" t="s">
        <v>9</v>
      </c>
      <c r="B20" s="14">
        <f>SUM(B14+B17)</f>
        <v>206875785</v>
      </c>
      <c r="C20" s="14">
        <f aca="true" t="shared" si="2" ref="C20:J20">SUM(C14+C17)</f>
        <v>505021920</v>
      </c>
      <c r="D20" s="14">
        <f>D14</f>
        <v>81289192</v>
      </c>
      <c r="E20" s="14">
        <f>E14</f>
        <v>150109820</v>
      </c>
      <c r="F20" s="14">
        <f>F14</f>
        <v>21565713</v>
      </c>
      <c r="G20" s="14">
        <f t="shared" si="2"/>
        <v>7149475658</v>
      </c>
      <c r="H20" s="14">
        <f t="shared" si="2"/>
        <v>46624194</v>
      </c>
      <c r="I20" s="14">
        <f t="shared" si="2"/>
        <v>297108198</v>
      </c>
      <c r="J20" s="14">
        <f t="shared" si="2"/>
        <v>167216311</v>
      </c>
      <c r="K20" s="14">
        <f>SUM(B20:J20)</f>
        <v>8625286791</v>
      </c>
    </row>
    <row r="21" spans="1:11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56.25">
      <c r="B22" s="11" t="s">
        <v>0</v>
      </c>
      <c r="C22" s="11" t="s">
        <v>1</v>
      </c>
      <c r="D22" s="11" t="s">
        <v>2</v>
      </c>
      <c r="E22" s="12"/>
      <c r="F22" s="12"/>
      <c r="G22" s="12"/>
      <c r="H22" s="12"/>
      <c r="I22" s="11" t="s">
        <v>22</v>
      </c>
      <c r="J22" s="11" t="s">
        <v>3</v>
      </c>
      <c r="K22" s="11" t="s">
        <v>128</v>
      </c>
    </row>
    <row r="23" spans="2:11" ht="12.75">
      <c r="B23" s="11"/>
      <c r="C23" s="11"/>
      <c r="D23" s="11"/>
      <c r="E23" s="12"/>
      <c r="F23" s="12"/>
      <c r="G23" s="12"/>
      <c r="H23" s="12"/>
      <c r="I23" s="11"/>
      <c r="J23" s="11"/>
      <c r="K23" s="11"/>
    </row>
    <row r="24" spans="1:11" ht="12.75">
      <c r="A24" s="3" t="s">
        <v>4</v>
      </c>
      <c r="B24" s="4">
        <f>K8</f>
        <v>1176945182</v>
      </c>
      <c r="C24" s="4">
        <f>B24</f>
        <v>1176945182</v>
      </c>
      <c r="D24" s="4">
        <v>0</v>
      </c>
      <c r="E24" s="12"/>
      <c r="F24" s="12"/>
      <c r="G24" s="12"/>
      <c r="H24" s="3" t="s">
        <v>4</v>
      </c>
      <c r="I24" s="4">
        <f>Mandatory!J64</f>
        <v>579599</v>
      </c>
      <c r="J24" s="4">
        <f>Mandatory!K64</f>
        <v>0</v>
      </c>
      <c r="K24" s="17">
        <f>J24/'Grant Award summary'!C67</f>
        <v>0</v>
      </c>
    </row>
    <row r="25" spans="2:11" ht="12.75">
      <c r="B25" s="4"/>
      <c r="C25" s="4"/>
      <c r="D25" s="4"/>
      <c r="E25" s="12"/>
      <c r="F25" s="12"/>
      <c r="G25" s="12"/>
      <c r="I25" s="4"/>
      <c r="J25" s="4"/>
      <c r="K25" s="17"/>
    </row>
    <row r="26" spans="1:11" ht="12.75">
      <c r="A26" s="3" t="s">
        <v>6</v>
      </c>
      <c r="B26" s="4">
        <f>K10</f>
        <v>2780962930</v>
      </c>
      <c r="C26" s="4">
        <f>'State Share'!E64</f>
        <v>1471211164</v>
      </c>
      <c r="D26" s="4">
        <f>'State Share'!G64</f>
        <v>1309751766</v>
      </c>
      <c r="E26" s="12"/>
      <c r="F26" s="12"/>
      <c r="G26" s="12"/>
      <c r="H26" s="3" t="s">
        <v>6</v>
      </c>
      <c r="I26" s="4">
        <f>Matching!J64</f>
        <v>0</v>
      </c>
      <c r="J26" s="4">
        <f>Matching!K64</f>
        <v>0</v>
      </c>
      <c r="K26" s="17">
        <f>J26/'Grant Award summary'!G67</f>
        <v>0</v>
      </c>
    </row>
    <row r="27" spans="1:11" ht="12.75">
      <c r="A27" s="3"/>
      <c r="B27" s="4"/>
      <c r="C27" s="4"/>
      <c r="D27" s="4"/>
      <c r="E27" s="12"/>
      <c r="F27" s="12"/>
      <c r="G27" s="12"/>
      <c r="H27" s="3"/>
      <c r="I27" s="4"/>
      <c r="J27" s="4"/>
      <c r="K27" s="17"/>
    </row>
    <row r="28" spans="1:11" ht="12.75">
      <c r="A28" s="3" t="s">
        <v>7</v>
      </c>
      <c r="B28" s="4">
        <f>K12</f>
        <v>3696858788</v>
      </c>
      <c r="C28" s="4">
        <f>B28</f>
        <v>3696858788</v>
      </c>
      <c r="D28" s="4">
        <v>0</v>
      </c>
      <c r="E28" s="12"/>
      <c r="F28" s="12"/>
      <c r="G28" s="12"/>
      <c r="H28" s="3" t="s">
        <v>7</v>
      </c>
      <c r="I28" s="4">
        <f>Discretionary!M64</f>
        <v>131746587</v>
      </c>
      <c r="J28" s="4">
        <f>Discretionary!N64</f>
        <v>0</v>
      </c>
      <c r="K28" s="17">
        <f>J28/'Grant Award summary'!S67</f>
        <v>0</v>
      </c>
    </row>
    <row r="29" spans="2:10" ht="12.75">
      <c r="B29" s="4"/>
      <c r="C29" s="4"/>
      <c r="D29" s="4"/>
      <c r="E29" s="12"/>
      <c r="F29" s="12"/>
      <c r="G29" s="12"/>
      <c r="I29" s="4"/>
      <c r="J29" s="4"/>
    </row>
    <row r="30" spans="1:11" ht="12.75">
      <c r="A30" s="3" t="s">
        <v>8</v>
      </c>
      <c r="B30" s="4">
        <f>K17</f>
        <v>970519891</v>
      </c>
      <c r="C30" s="4">
        <v>0</v>
      </c>
      <c r="D30" s="4">
        <f>B30</f>
        <v>970519891</v>
      </c>
      <c r="E30" s="12"/>
      <c r="F30" s="12"/>
      <c r="G30" s="12"/>
      <c r="H30" s="3" t="s">
        <v>8</v>
      </c>
      <c r="I30" s="37" t="s">
        <v>5</v>
      </c>
      <c r="J30" s="37" t="s">
        <v>5</v>
      </c>
      <c r="K30" s="15" t="s">
        <v>5</v>
      </c>
    </row>
    <row r="31" spans="5:11" ht="12.75">
      <c r="E31" s="12"/>
      <c r="F31" s="12"/>
      <c r="G31" s="12"/>
      <c r="I31" s="4"/>
      <c r="J31" s="4"/>
      <c r="K31" s="11"/>
    </row>
    <row r="32" spans="1:11" ht="12.75">
      <c r="A32" s="3" t="s">
        <v>9</v>
      </c>
      <c r="B32" s="14">
        <f>SUM(B24:B30)</f>
        <v>8625286791</v>
      </c>
      <c r="C32" s="14">
        <f>SUM(C24:C30)</f>
        <v>6345015134</v>
      </c>
      <c r="D32" s="14">
        <f>SUM(D24:D30)</f>
        <v>2280271657</v>
      </c>
      <c r="E32" s="12"/>
      <c r="F32" s="12"/>
      <c r="G32" s="12"/>
      <c r="H32" s="3" t="s">
        <v>9</v>
      </c>
      <c r="I32" s="14">
        <f>SUM(I24:I28)</f>
        <v>132326186</v>
      </c>
      <c r="J32" s="14">
        <f>SUM(J24:J28)</f>
        <v>0</v>
      </c>
      <c r="K32" s="4"/>
    </row>
    <row r="33" spans="1:11" ht="12.75">
      <c r="A33" s="13" t="s">
        <v>10</v>
      </c>
      <c r="B33" s="17">
        <f>SUM(C33:D33)</f>
        <v>1</v>
      </c>
      <c r="C33" s="17">
        <f>C32/B32</f>
        <v>0.7356294680683158</v>
      </c>
      <c r="D33" s="17">
        <f>D32/B32</f>
        <v>0.26437053193168425</v>
      </c>
      <c r="E33" s="12"/>
      <c r="F33" s="12"/>
      <c r="G33" s="12"/>
      <c r="H33" s="12"/>
      <c r="I33" s="11"/>
      <c r="J33" s="11"/>
      <c r="K33" s="11"/>
    </row>
    <row r="34" spans="3:11" ht="12.75">
      <c r="C34" s="2"/>
      <c r="D34" s="2"/>
      <c r="E34" s="2"/>
      <c r="F34" s="2"/>
      <c r="G34" s="2"/>
      <c r="H34" s="2"/>
      <c r="I34" s="2"/>
      <c r="J34" s="2"/>
      <c r="K34" s="2"/>
    </row>
  </sheetData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1" customWidth="1"/>
    <col min="2" max="2" width="2.421875" style="1" customWidth="1"/>
    <col min="3" max="3" width="12.28125" style="1" bestFit="1" customWidth="1"/>
    <col min="4" max="5" width="11.421875" style="1" hidden="1" customWidth="1"/>
    <col min="6" max="6" width="2.421875" style="1" customWidth="1"/>
    <col min="7" max="7" width="12.28125" style="1" bestFit="1" customWidth="1"/>
    <col min="8" max="9" width="11.421875" style="1" hidden="1" customWidth="1"/>
    <col min="10" max="10" width="2.421875" style="1" customWidth="1"/>
    <col min="11" max="11" width="12.28125" style="1" bestFit="1" customWidth="1"/>
    <col min="12" max="13" width="11.421875" style="1" hidden="1" customWidth="1"/>
    <col min="14" max="14" width="2.421875" style="1" customWidth="1"/>
    <col min="15" max="15" width="11.421875" style="1" customWidth="1"/>
    <col min="16" max="16" width="2.421875" style="1" customWidth="1"/>
    <col min="17" max="18" width="11.421875" style="1" hidden="1" customWidth="1"/>
    <col min="19" max="19" width="11.421875" style="1" customWidth="1"/>
    <col min="20" max="20" width="2.421875" style="1" customWidth="1"/>
    <col min="21" max="16384" width="11.421875" style="1" customWidth="1"/>
  </cols>
  <sheetData>
    <row r="1" spans="1:20" ht="15">
      <c r="A1" s="8" t="s">
        <v>12</v>
      </c>
      <c r="B1" s="8"/>
      <c r="C1" s="9"/>
      <c r="D1" s="9"/>
      <c r="E1" s="9"/>
      <c r="F1" s="8"/>
      <c r="G1" s="9"/>
      <c r="H1" s="9"/>
      <c r="I1" s="9"/>
      <c r="J1" s="8"/>
      <c r="K1" s="9"/>
      <c r="L1" s="9"/>
      <c r="M1" s="9"/>
      <c r="N1" s="8"/>
      <c r="O1" s="47"/>
      <c r="P1" s="8"/>
      <c r="Q1" s="47"/>
      <c r="R1" s="47"/>
      <c r="S1" s="47"/>
      <c r="T1" s="8"/>
    </row>
    <row r="2" spans="1:20" ht="15">
      <c r="A2" s="8" t="s">
        <v>24</v>
      </c>
      <c r="B2" s="8"/>
      <c r="C2" s="9"/>
      <c r="D2" s="9"/>
      <c r="E2" s="9"/>
      <c r="F2" s="8"/>
      <c r="G2" s="9"/>
      <c r="H2" s="9"/>
      <c r="I2" s="9"/>
      <c r="J2" s="8"/>
      <c r="K2" s="9"/>
      <c r="L2" s="9"/>
      <c r="M2" s="9"/>
      <c r="N2" s="8"/>
      <c r="O2" s="47"/>
      <c r="P2" s="8"/>
      <c r="Q2" s="47"/>
      <c r="R2" s="47"/>
      <c r="S2" s="47"/>
      <c r="T2" s="8"/>
    </row>
    <row r="3" spans="1:20" ht="13.5" customHeight="1">
      <c r="A3" s="10" t="s">
        <v>129</v>
      </c>
      <c r="B3" s="10"/>
      <c r="C3" s="9"/>
      <c r="D3" s="9"/>
      <c r="E3" s="9"/>
      <c r="F3" s="10"/>
      <c r="G3" s="9"/>
      <c r="H3" s="9"/>
      <c r="I3" s="9"/>
      <c r="J3" s="10"/>
      <c r="K3" s="9"/>
      <c r="L3" s="9"/>
      <c r="M3" s="9"/>
      <c r="N3" s="10"/>
      <c r="O3" s="47"/>
      <c r="P3" s="10"/>
      <c r="Q3" s="47"/>
      <c r="R3" s="47"/>
      <c r="S3" s="47"/>
      <c r="T3" s="10"/>
    </row>
    <row r="5" spans="2:20" ht="22.5">
      <c r="B5" s="23"/>
      <c r="C5" s="27" t="s">
        <v>103</v>
      </c>
      <c r="F5" s="23"/>
      <c r="G5" s="27" t="s">
        <v>104</v>
      </c>
      <c r="J5" s="23"/>
      <c r="K5" s="49" t="s">
        <v>105</v>
      </c>
      <c r="L5" s="34"/>
      <c r="M5" s="34"/>
      <c r="N5" s="35"/>
      <c r="O5" s="34"/>
      <c r="P5" s="35"/>
      <c r="Q5" s="34"/>
      <c r="R5" s="34"/>
      <c r="S5" s="34"/>
      <c r="T5" s="23"/>
    </row>
    <row r="6" spans="2:20" ht="12.75">
      <c r="B6" s="23"/>
      <c r="F6" s="23"/>
      <c r="J6" s="23"/>
      <c r="L6" s="19"/>
      <c r="N6" s="36"/>
      <c r="P6" s="36"/>
      <c r="T6" s="23"/>
    </row>
    <row r="7" spans="1:20" s="26" customFormat="1" ht="42" customHeight="1">
      <c r="A7" s="22" t="s">
        <v>25</v>
      </c>
      <c r="B7" s="23"/>
      <c r="C7" s="22" t="s">
        <v>81</v>
      </c>
      <c r="D7" s="24" t="s">
        <v>82</v>
      </c>
      <c r="E7" s="24" t="s">
        <v>26</v>
      </c>
      <c r="F7" s="23"/>
      <c r="G7" s="22" t="s">
        <v>126</v>
      </c>
      <c r="H7" s="24" t="s">
        <v>82</v>
      </c>
      <c r="I7" s="24" t="s">
        <v>83</v>
      </c>
      <c r="J7" s="23"/>
      <c r="K7" s="22" t="s">
        <v>81</v>
      </c>
      <c r="L7" s="24" t="s">
        <v>82</v>
      </c>
      <c r="M7" s="24" t="s">
        <v>83</v>
      </c>
      <c r="N7" s="23"/>
      <c r="O7" s="22" t="s">
        <v>84</v>
      </c>
      <c r="P7" s="23"/>
      <c r="Q7" s="25" t="s">
        <v>85</v>
      </c>
      <c r="R7" s="25"/>
      <c r="S7" s="22" t="s">
        <v>86</v>
      </c>
      <c r="T7" s="23"/>
    </row>
    <row r="8" spans="1:20" ht="12.75">
      <c r="A8" s="28"/>
      <c r="B8" s="23"/>
      <c r="C8" s="29" t="s">
        <v>87</v>
      </c>
      <c r="D8" s="29"/>
      <c r="E8" s="29"/>
      <c r="F8" s="23"/>
      <c r="G8" s="29" t="s">
        <v>88</v>
      </c>
      <c r="H8" s="29"/>
      <c r="I8" s="29"/>
      <c r="J8" s="23"/>
      <c r="K8" s="29" t="s">
        <v>89</v>
      </c>
      <c r="L8" s="29"/>
      <c r="M8" s="29"/>
      <c r="N8" s="23"/>
      <c r="O8" s="29" t="s">
        <v>90</v>
      </c>
      <c r="P8" s="23"/>
      <c r="Q8" s="30"/>
      <c r="R8" s="30"/>
      <c r="S8" s="29" t="s">
        <v>91</v>
      </c>
      <c r="T8" s="23"/>
    </row>
    <row r="9" spans="2:20" ht="12.75">
      <c r="B9" s="23"/>
      <c r="F9" s="23"/>
      <c r="J9" s="23"/>
      <c r="N9" s="23"/>
      <c r="P9" s="23"/>
      <c r="T9" s="23"/>
    </row>
    <row r="10" spans="1:20" ht="12.75">
      <c r="A10" s="20" t="s">
        <v>27</v>
      </c>
      <c r="B10" s="23"/>
      <c r="C10" s="31">
        <v>16441707</v>
      </c>
      <c r="D10" s="31">
        <v>16441707</v>
      </c>
      <c r="E10" s="31">
        <f>C10-D10</f>
        <v>0</v>
      </c>
      <c r="F10" s="23"/>
      <c r="G10" s="85">
        <v>22787452</v>
      </c>
      <c r="H10" s="31">
        <v>22787452</v>
      </c>
      <c r="I10" s="31">
        <f>G10-H10</f>
        <v>0</v>
      </c>
      <c r="J10" s="23"/>
      <c r="K10" s="31">
        <v>41669808</v>
      </c>
      <c r="L10" s="31">
        <v>41669808</v>
      </c>
      <c r="M10" s="31">
        <f aca="true" t="shared" si="0" ref="M10:M65">K10-L10</f>
        <v>0</v>
      </c>
      <c r="N10" s="23"/>
      <c r="O10" s="4">
        <v>20545839</v>
      </c>
      <c r="P10" s="23"/>
      <c r="Q10" s="4">
        <v>20545839</v>
      </c>
      <c r="R10" s="4">
        <f>O10-Q10</f>
        <v>0</v>
      </c>
      <c r="S10" s="4">
        <f>SUM(K10+O10)</f>
        <v>62215647</v>
      </c>
      <c r="T10" s="23"/>
    </row>
    <row r="11" spans="1:20" ht="12.75">
      <c r="A11" s="20" t="s">
        <v>28</v>
      </c>
      <c r="B11" s="23"/>
      <c r="C11" s="31">
        <v>3544811</v>
      </c>
      <c r="D11" s="31">
        <v>3544811</v>
      </c>
      <c r="E11" s="31">
        <f aca="true" t="shared" si="1" ref="E11:E65">C11-D11</f>
        <v>0</v>
      </c>
      <c r="F11" s="23"/>
      <c r="G11" s="85">
        <v>3916241</v>
      </c>
      <c r="H11" s="31">
        <v>3914958</v>
      </c>
      <c r="I11" s="31">
        <f aca="true" t="shared" si="2" ref="I11:I65">G11-H11</f>
        <v>1283</v>
      </c>
      <c r="J11" s="23"/>
      <c r="K11" s="31">
        <v>4235305</v>
      </c>
      <c r="L11" s="31">
        <v>4240766</v>
      </c>
      <c r="M11" s="31">
        <f t="shared" si="0"/>
        <v>-5461</v>
      </c>
      <c r="N11" s="23"/>
      <c r="O11" s="4">
        <v>15737700</v>
      </c>
      <c r="P11" s="23"/>
      <c r="Q11" s="4">
        <v>15737700</v>
      </c>
      <c r="R11" s="4">
        <f aca="true" t="shared" si="3" ref="R11:R65">O11-Q11</f>
        <v>0</v>
      </c>
      <c r="S11" s="4">
        <f aca="true" t="shared" si="4" ref="S11:S65">SUM(K11+O11)</f>
        <v>19973005</v>
      </c>
      <c r="T11" s="23"/>
    </row>
    <row r="12" spans="1:20" ht="12.75">
      <c r="A12" s="20" t="s">
        <v>29</v>
      </c>
      <c r="B12" s="23"/>
      <c r="C12" s="31">
        <v>0</v>
      </c>
      <c r="D12" s="31">
        <v>0</v>
      </c>
      <c r="E12" s="31">
        <f t="shared" si="1"/>
        <v>0</v>
      </c>
      <c r="F12" s="23"/>
      <c r="G12" s="87">
        <v>0</v>
      </c>
      <c r="H12" s="31">
        <v>0</v>
      </c>
      <c r="I12" s="31">
        <f t="shared" si="2"/>
        <v>0</v>
      </c>
      <c r="J12" s="23"/>
      <c r="K12" s="31">
        <v>2646159</v>
      </c>
      <c r="L12" s="31">
        <v>2646159</v>
      </c>
      <c r="M12" s="31">
        <f t="shared" si="0"/>
        <v>0</v>
      </c>
      <c r="N12" s="23"/>
      <c r="O12" s="4">
        <v>0</v>
      </c>
      <c r="P12" s="23"/>
      <c r="Q12" s="4">
        <v>0</v>
      </c>
      <c r="R12" s="4">
        <f t="shared" si="3"/>
        <v>0</v>
      </c>
      <c r="S12" s="4">
        <f t="shared" si="4"/>
        <v>2646159</v>
      </c>
      <c r="T12" s="23"/>
    </row>
    <row r="13" spans="1:20" ht="12.75">
      <c r="A13" s="20" t="s">
        <v>30</v>
      </c>
      <c r="B13" s="23"/>
      <c r="C13" s="31">
        <v>19827025</v>
      </c>
      <c r="D13" s="31">
        <v>19827025</v>
      </c>
      <c r="E13" s="31">
        <f t="shared" si="1"/>
        <v>0</v>
      </c>
      <c r="F13" s="23"/>
      <c r="G13" s="85">
        <v>29121287</v>
      </c>
      <c r="H13" s="31">
        <v>29127784</v>
      </c>
      <c r="I13" s="31">
        <f t="shared" si="2"/>
        <v>-6497</v>
      </c>
      <c r="J13" s="23"/>
      <c r="K13" s="31">
        <v>45571488</v>
      </c>
      <c r="L13" s="31">
        <v>45570106</v>
      </c>
      <c r="M13" s="31">
        <f t="shared" si="0"/>
        <v>1382</v>
      </c>
      <c r="N13" s="23"/>
      <c r="O13" s="4">
        <v>0</v>
      </c>
      <c r="P13" s="23"/>
      <c r="Q13" s="4">
        <v>0</v>
      </c>
      <c r="R13" s="4">
        <f t="shared" si="3"/>
        <v>0</v>
      </c>
      <c r="S13" s="4">
        <f t="shared" si="4"/>
        <v>45571488</v>
      </c>
      <c r="T13" s="23"/>
    </row>
    <row r="14" spans="1:20" ht="12.75">
      <c r="A14" s="20" t="s">
        <v>31</v>
      </c>
      <c r="B14" s="23"/>
      <c r="C14" s="31">
        <v>5300283</v>
      </c>
      <c r="D14" s="31">
        <v>5300283</v>
      </c>
      <c r="E14" s="31">
        <f t="shared" si="1"/>
        <v>0</v>
      </c>
      <c r="F14" s="23"/>
      <c r="G14" s="85">
        <v>14075575</v>
      </c>
      <c r="H14" s="31">
        <v>14084593</v>
      </c>
      <c r="I14" s="31">
        <f t="shared" si="2"/>
        <v>-9018</v>
      </c>
      <c r="J14" s="23"/>
      <c r="K14" s="31">
        <v>24908331</v>
      </c>
      <c r="L14" s="31">
        <v>24878032</v>
      </c>
      <c r="M14" s="31">
        <f t="shared" si="0"/>
        <v>30299</v>
      </c>
      <c r="N14" s="23"/>
      <c r="O14" s="4">
        <v>6000000</v>
      </c>
      <c r="P14" s="23"/>
      <c r="Q14" s="4">
        <v>6000000</v>
      </c>
      <c r="R14" s="4">
        <f t="shared" si="3"/>
        <v>0</v>
      </c>
      <c r="S14" s="4">
        <f t="shared" si="4"/>
        <v>30908331</v>
      </c>
      <c r="T14" s="23"/>
    </row>
    <row r="15" spans="1:20" ht="12.75">
      <c r="A15" s="20" t="s">
        <v>32</v>
      </c>
      <c r="B15" s="23"/>
      <c r="C15" s="31">
        <v>85593217</v>
      </c>
      <c r="D15" s="31">
        <v>85593217</v>
      </c>
      <c r="E15" s="31">
        <f t="shared" si="1"/>
        <v>0</v>
      </c>
      <c r="F15" s="23"/>
      <c r="G15" s="85">
        <v>197266184</v>
      </c>
      <c r="H15" s="31">
        <v>197340702</v>
      </c>
      <c r="I15" s="31">
        <f t="shared" si="2"/>
        <v>-74518</v>
      </c>
      <c r="J15" s="23"/>
      <c r="K15" s="31">
        <v>237916955</v>
      </c>
      <c r="L15" s="31">
        <v>237546670</v>
      </c>
      <c r="M15" s="31">
        <f t="shared" si="0"/>
        <v>370285</v>
      </c>
      <c r="N15" s="23"/>
      <c r="O15" s="4">
        <v>547807000</v>
      </c>
      <c r="P15" s="23"/>
      <c r="Q15" s="4">
        <v>547807000</v>
      </c>
      <c r="R15" s="4">
        <f t="shared" si="3"/>
        <v>0</v>
      </c>
      <c r="S15" s="4">
        <f t="shared" si="4"/>
        <v>785723955</v>
      </c>
      <c r="T15" s="23"/>
    </row>
    <row r="16" spans="1:20" ht="12.75">
      <c r="A16" s="20" t="s">
        <v>33</v>
      </c>
      <c r="B16" s="23"/>
      <c r="C16" s="31">
        <v>10173800</v>
      </c>
      <c r="D16" s="31">
        <v>10173800</v>
      </c>
      <c r="E16" s="31">
        <f t="shared" si="1"/>
        <v>0</v>
      </c>
      <c r="F16" s="23"/>
      <c r="G16" s="85">
        <v>23040497</v>
      </c>
      <c r="H16" s="31">
        <v>23070359</v>
      </c>
      <c r="I16" s="31">
        <f t="shared" si="2"/>
        <v>-29862</v>
      </c>
      <c r="J16" s="23"/>
      <c r="K16" s="31">
        <v>23005510</v>
      </c>
      <c r="L16" s="31">
        <v>23018191</v>
      </c>
      <c r="M16" s="31">
        <f t="shared" si="0"/>
        <v>-12681</v>
      </c>
      <c r="N16" s="23"/>
      <c r="O16" s="4">
        <v>22241896</v>
      </c>
      <c r="P16" s="23"/>
      <c r="Q16" s="4">
        <v>22241896</v>
      </c>
      <c r="R16" s="4">
        <f t="shared" si="3"/>
        <v>0</v>
      </c>
      <c r="S16" s="4">
        <f t="shared" si="4"/>
        <v>45247406</v>
      </c>
      <c r="T16" s="23"/>
    </row>
    <row r="17" spans="1:20" ht="12.75">
      <c r="A17" s="20" t="s">
        <v>34</v>
      </c>
      <c r="B17" s="23"/>
      <c r="C17" s="31">
        <v>18738357</v>
      </c>
      <c r="D17" s="31">
        <v>18738357</v>
      </c>
      <c r="E17" s="31">
        <f t="shared" si="1"/>
        <v>0</v>
      </c>
      <c r="F17" s="23"/>
      <c r="G17" s="85">
        <v>17867464</v>
      </c>
      <c r="H17" s="31">
        <v>17867464</v>
      </c>
      <c r="I17" s="31">
        <f t="shared" si="2"/>
        <v>0</v>
      </c>
      <c r="J17" s="23"/>
      <c r="K17" s="31">
        <v>15024485</v>
      </c>
      <c r="L17" s="31">
        <v>15024485</v>
      </c>
      <c r="M17" s="31">
        <f t="shared" si="0"/>
        <v>0</v>
      </c>
      <c r="N17" s="23"/>
      <c r="O17" s="4">
        <v>0</v>
      </c>
      <c r="P17" s="23"/>
      <c r="Q17" s="4">
        <v>0</v>
      </c>
      <c r="R17" s="4">
        <f t="shared" si="3"/>
        <v>0</v>
      </c>
      <c r="S17" s="4">
        <f t="shared" si="4"/>
        <v>15024485</v>
      </c>
      <c r="T17" s="23"/>
    </row>
    <row r="18" spans="1:20" ht="12.75">
      <c r="A18" s="20" t="s">
        <v>35</v>
      </c>
      <c r="B18" s="23"/>
      <c r="C18" s="31">
        <v>5179330</v>
      </c>
      <c r="D18" s="31">
        <v>5179330</v>
      </c>
      <c r="E18" s="31">
        <f t="shared" si="1"/>
        <v>0</v>
      </c>
      <c r="F18" s="23"/>
      <c r="G18" s="85">
        <v>4094758</v>
      </c>
      <c r="H18" s="31">
        <v>4097057</v>
      </c>
      <c r="I18" s="31">
        <f t="shared" si="2"/>
        <v>-2299</v>
      </c>
      <c r="J18" s="23"/>
      <c r="K18" s="31">
        <v>4457902</v>
      </c>
      <c r="L18" s="31">
        <v>4449589</v>
      </c>
      <c r="M18" s="31">
        <f t="shared" si="0"/>
        <v>8313</v>
      </c>
      <c r="N18" s="23"/>
      <c r="O18" s="81">
        <v>1081090</v>
      </c>
      <c r="P18" s="23"/>
      <c r="Q18" s="4">
        <v>1142400</v>
      </c>
      <c r="R18" s="4">
        <f t="shared" si="3"/>
        <v>-61310</v>
      </c>
      <c r="S18" s="4">
        <f t="shared" si="4"/>
        <v>5538992</v>
      </c>
      <c r="T18" s="23"/>
    </row>
    <row r="19" spans="1:20" ht="12.75">
      <c r="A19" s="90" t="s">
        <v>131</v>
      </c>
      <c r="B19" s="23"/>
      <c r="C19" s="31">
        <v>4566974</v>
      </c>
      <c r="D19" s="31">
        <v>4566974</v>
      </c>
      <c r="E19" s="31">
        <f t="shared" si="1"/>
        <v>0</v>
      </c>
      <c r="F19" s="23"/>
      <c r="G19" s="85">
        <v>2518681</v>
      </c>
      <c r="H19" s="31">
        <v>2480603</v>
      </c>
      <c r="I19" s="31">
        <f t="shared" si="2"/>
        <v>38078</v>
      </c>
      <c r="J19" s="23"/>
      <c r="K19" s="31">
        <v>3629174</v>
      </c>
      <c r="L19" s="31">
        <v>3616345</v>
      </c>
      <c r="M19" s="31">
        <f t="shared" si="0"/>
        <v>12829</v>
      </c>
      <c r="N19" s="23"/>
      <c r="O19" s="81">
        <v>18521964</v>
      </c>
      <c r="P19" s="23"/>
      <c r="Q19" s="4">
        <v>18521964</v>
      </c>
      <c r="R19" s="4">
        <f t="shared" si="3"/>
        <v>0</v>
      </c>
      <c r="S19" s="4">
        <f t="shared" si="4"/>
        <v>22151138</v>
      </c>
      <c r="T19" s="23"/>
    </row>
    <row r="20" spans="1:20" ht="12.75">
      <c r="A20" s="20" t="s">
        <v>36</v>
      </c>
      <c r="B20" s="23"/>
      <c r="C20" s="31">
        <v>43026524</v>
      </c>
      <c r="D20" s="31">
        <v>43026524</v>
      </c>
      <c r="E20" s="31">
        <f t="shared" si="1"/>
        <v>0</v>
      </c>
      <c r="F20" s="23"/>
      <c r="G20" s="85">
        <v>76091169</v>
      </c>
      <c r="H20" s="31">
        <v>76179834</v>
      </c>
      <c r="I20" s="31">
        <f t="shared" si="2"/>
        <v>-88665</v>
      </c>
      <c r="J20" s="23"/>
      <c r="K20" s="31">
        <v>109499949</v>
      </c>
      <c r="L20" s="31">
        <v>109587593</v>
      </c>
      <c r="M20" s="31">
        <f t="shared" si="0"/>
        <v>-87644</v>
      </c>
      <c r="N20" s="23"/>
      <c r="O20" s="81">
        <v>122549160</v>
      </c>
      <c r="P20" s="23"/>
      <c r="Q20" s="4">
        <v>122549160</v>
      </c>
      <c r="R20" s="4">
        <f t="shared" si="3"/>
        <v>0</v>
      </c>
      <c r="S20" s="4">
        <f t="shared" si="4"/>
        <v>232049109</v>
      </c>
      <c r="T20" s="23"/>
    </row>
    <row r="21" spans="1:20" ht="12.75">
      <c r="A21" s="20" t="s">
        <v>37</v>
      </c>
      <c r="B21" s="23"/>
      <c r="C21" s="31">
        <v>36548223</v>
      </c>
      <c r="D21" s="31">
        <v>36548223</v>
      </c>
      <c r="E21" s="31">
        <f t="shared" si="1"/>
        <v>0</v>
      </c>
      <c r="F21" s="23"/>
      <c r="G21" s="85">
        <v>45906585</v>
      </c>
      <c r="H21" s="31">
        <v>45819508</v>
      </c>
      <c r="I21" s="31">
        <f t="shared" si="2"/>
        <v>87077</v>
      </c>
      <c r="J21" s="23"/>
      <c r="K21" s="31">
        <v>71135781</v>
      </c>
      <c r="L21" s="31">
        <v>71092910</v>
      </c>
      <c r="M21" s="31">
        <f t="shared" si="0"/>
        <v>42871</v>
      </c>
      <c r="N21" s="23"/>
      <c r="O21" s="81">
        <v>15691000</v>
      </c>
      <c r="P21" s="23"/>
      <c r="Q21" s="4">
        <v>32200000</v>
      </c>
      <c r="R21" s="4">
        <f t="shared" si="3"/>
        <v>-16509000</v>
      </c>
      <c r="S21" s="4">
        <f t="shared" si="4"/>
        <v>86826781</v>
      </c>
      <c r="T21" s="23"/>
    </row>
    <row r="22" spans="1:20" ht="12.75">
      <c r="A22" s="20" t="s">
        <v>38</v>
      </c>
      <c r="B22" s="23"/>
      <c r="C22" s="31">
        <v>0</v>
      </c>
      <c r="D22" s="31">
        <v>0</v>
      </c>
      <c r="E22" s="31">
        <f t="shared" si="1"/>
        <v>0</v>
      </c>
      <c r="F22" s="23"/>
      <c r="G22" s="87">
        <v>0</v>
      </c>
      <c r="H22" s="31">
        <v>0</v>
      </c>
      <c r="I22" s="31">
        <f t="shared" si="2"/>
        <v>0</v>
      </c>
      <c r="J22" s="23"/>
      <c r="K22" s="31">
        <v>3974740</v>
      </c>
      <c r="L22" s="31">
        <v>3974740</v>
      </c>
      <c r="M22" s="31">
        <f t="shared" si="0"/>
        <v>0</v>
      </c>
      <c r="N22" s="23"/>
      <c r="O22" s="81">
        <v>0</v>
      </c>
      <c r="P22" s="23"/>
      <c r="Q22" s="4">
        <v>0</v>
      </c>
      <c r="R22" s="4">
        <f t="shared" si="3"/>
        <v>0</v>
      </c>
      <c r="S22" s="4">
        <f t="shared" si="4"/>
        <v>3974740</v>
      </c>
      <c r="T22" s="23"/>
    </row>
    <row r="23" spans="1:20" ht="12.75">
      <c r="A23" s="20" t="s">
        <v>39</v>
      </c>
      <c r="B23" s="23"/>
      <c r="C23" s="31">
        <v>4971633</v>
      </c>
      <c r="D23" s="31">
        <v>4971633</v>
      </c>
      <c r="E23" s="31">
        <f t="shared" si="1"/>
        <v>0</v>
      </c>
      <c r="F23" s="23"/>
      <c r="G23" s="85">
        <v>6200696</v>
      </c>
      <c r="H23" s="31">
        <v>6200696</v>
      </c>
      <c r="I23" s="31">
        <f t="shared" si="2"/>
        <v>0</v>
      </c>
      <c r="J23" s="23"/>
      <c r="K23" s="31">
        <v>8396509</v>
      </c>
      <c r="L23" s="31">
        <v>8396509</v>
      </c>
      <c r="M23" s="31">
        <f t="shared" si="0"/>
        <v>0</v>
      </c>
      <c r="N23" s="23"/>
      <c r="O23" s="81">
        <v>11050000</v>
      </c>
      <c r="P23" s="23"/>
      <c r="Q23" s="78">
        <v>11050000</v>
      </c>
      <c r="R23" s="4">
        <f t="shared" si="3"/>
        <v>0</v>
      </c>
      <c r="S23" s="4">
        <f t="shared" si="4"/>
        <v>19446509</v>
      </c>
      <c r="T23" s="23"/>
    </row>
    <row r="24" spans="1:20" ht="12.75">
      <c r="A24" s="20" t="s">
        <v>40</v>
      </c>
      <c r="B24" s="23"/>
      <c r="C24" s="31">
        <v>2867578</v>
      </c>
      <c r="D24" s="31">
        <v>2867578</v>
      </c>
      <c r="E24" s="31">
        <f t="shared" si="1"/>
        <v>0</v>
      </c>
      <c r="F24" s="23"/>
      <c r="G24" s="85">
        <v>7429065</v>
      </c>
      <c r="H24" s="31">
        <v>7452809</v>
      </c>
      <c r="I24" s="31">
        <f t="shared" si="2"/>
        <v>-23744</v>
      </c>
      <c r="J24" s="23"/>
      <c r="K24" s="31">
        <v>11226805</v>
      </c>
      <c r="L24" s="31">
        <v>11237194</v>
      </c>
      <c r="M24" s="31">
        <f t="shared" si="0"/>
        <v>-10389</v>
      </c>
      <c r="N24" s="23"/>
      <c r="O24" s="81">
        <v>8731981</v>
      </c>
      <c r="P24" s="23"/>
      <c r="Q24" s="78">
        <v>8731982</v>
      </c>
      <c r="R24" s="4">
        <f t="shared" si="3"/>
        <v>-1</v>
      </c>
      <c r="S24" s="4">
        <f t="shared" si="4"/>
        <v>19958786</v>
      </c>
      <c r="T24" s="23"/>
    </row>
    <row r="25" spans="1:20" ht="12.75">
      <c r="A25" s="20" t="s">
        <v>41</v>
      </c>
      <c r="B25" s="23"/>
      <c r="C25" s="31">
        <v>56873824</v>
      </c>
      <c r="D25" s="31">
        <v>56873824</v>
      </c>
      <c r="E25" s="31">
        <f t="shared" si="1"/>
        <v>0</v>
      </c>
      <c r="F25" s="23"/>
      <c r="G25" s="85">
        <v>68461856</v>
      </c>
      <c r="H25" s="31">
        <v>68416685</v>
      </c>
      <c r="I25" s="31">
        <f t="shared" si="2"/>
        <v>45171</v>
      </c>
      <c r="J25" s="23"/>
      <c r="K25" s="31">
        <v>79108757</v>
      </c>
      <c r="L25" s="31">
        <v>79057344</v>
      </c>
      <c r="M25" s="31">
        <f t="shared" si="0"/>
        <v>51413</v>
      </c>
      <c r="N25" s="23"/>
      <c r="O25" s="81">
        <v>0</v>
      </c>
      <c r="P25" s="23"/>
      <c r="Q25" s="78">
        <v>0</v>
      </c>
      <c r="R25" s="4">
        <f t="shared" si="3"/>
        <v>0</v>
      </c>
      <c r="S25" s="4">
        <f t="shared" si="4"/>
        <v>79108757</v>
      </c>
      <c r="T25" s="23"/>
    </row>
    <row r="26" spans="1:20" ht="12.75">
      <c r="A26" s="20" t="s">
        <v>42</v>
      </c>
      <c r="B26" s="23"/>
      <c r="C26" s="31">
        <v>26181999</v>
      </c>
      <c r="D26" s="31">
        <v>26181999</v>
      </c>
      <c r="E26" s="31">
        <f t="shared" si="1"/>
        <v>0</v>
      </c>
      <c r="F26" s="23"/>
      <c r="G26" s="85">
        <v>32949554</v>
      </c>
      <c r="H26" s="31">
        <v>33003147</v>
      </c>
      <c r="I26" s="31">
        <f t="shared" si="2"/>
        <v>-53593</v>
      </c>
      <c r="J26" s="23"/>
      <c r="K26" s="31">
        <v>40065212</v>
      </c>
      <c r="L26" s="31">
        <v>40069264</v>
      </c>
      <c r="M26" s="31">
        <f t="shared" si="0"/>
        <v>-4052</v>
      </c>
      <c r="N26" s="23"/>
      <c r="O26" s="81">
        <v>18352906</v>
      </c>
      <c r="P26" s="23"/>
      <c r="Q26" s="78">
        <v>18352906</v>
      </c>
      <c r="R26" s="4">
        <f t="shared" si="3"/>
        <v>0</v>
      </c>
      <c r="S26" s="4">
        <f t="shared" si="4"/>
        <v>58418118</v>
      </c>
      <c r="T26" s="23"/>
    </row>
    <row r="27" spans="1:20" ht="12.75">
      <c r="A27" s="20" t="s">
        <v>43</v>
      </c>
      <c r="B27" s="23"/>
      <c r="C27" s="31">
        <v>8507792</v>
      </c>
      <c r="D27" s="31">
        <v>8507792</v>
      </c>
      <c r="E27" s="31">
        <f t="shared" si="1"/>
        <v>0</v>
      </c>
      <c r="F27" s="23"/>
      <c r="G27" s="85">
        <v>14699695</v>
      </c>
      <c r="H27" s="31">
        <v>14729947</v>
      </c>
      <c r="I27" s="31">
        <f t="shared" si="2"/>
        <v>-30252</v>
      </c>
      <c r="J27" s="23"/>
      <c r="K27" s="31">
        <v>19106391</v>
      </c>
      <c r="L27" s="31">
        <v>19142168</v>
      </c>
      <c r="M27" s="31">
        <f t="shared" si="0"/>
        <v>-35777</v>
      </c>
      <c r="N27" s="23"/>
      <c r="O27" s="81">
        <v>28199491</v>
      </c>
      <c r="P27" s="23"/>
      <c r="Q27" s="78">
        <v>28199491</v>
      </c>
      <c r="R27" s="4">
        <f t="shared" si="3"/>
        <v>0</v>
      </c>
      <c r="S27" s="4">
        <f t="shared" si="4"/>
        <v>47305882</v>
      </c>
      <c r="T27" s="23"/>
    </row>
    <row r="28" spans="1:20" ht="12.75">
      <c r="A28" s="20" t="s">
        <v>44</v>
      </c>
      <c r="B28" s="23"/>
      <c r="C28" s="31">
        <v>9811721</v>
      </c>
      <c r="D28" s="31">
        <v>9811721</v>
      </c>
      <c r="E28" s="31">
        <f t="shared" si="1"/>
        <v>0</v>
      </c>
      <c r="F28" s="23"/>
      <c r="G28" s="85">
        <v>13511762</v>
      </c>
      <c r="H28" s="31">
        <v>13511762</v>
      </c>
      <c r="I28" s="31">
        <f t="shared" si="2"/>
        <v>0</v>
      </c>
      <c r="J28" s="23"/>
      <c r="K28" s="31">
        <v>19990557</v>
      </c>
      <c r="L28" s="31">
        <v>19990557</v>
      </c>
      <c r="M28" s="31">
        <f t="shared" si="0"/>
        <v>0</v>
      </c>
      <c r="N28" s="23"/>
      <c r="O28" s="81">
        <v>12741228</v>
      </c>
      <c r="P28" s="23"/>
      <c r="Q28" s="78">
        <v>12741228</v>
      </c>
      <c r="R28" s="4">
        <f t="shared" si="3"/>
        <v>0</v>
      </c>
      <c r="S28" s="4">
        <f t="shared" si="4"/>
        <v>32731785</v>
      </c>
      <c r="T28" s="23"/>
    </row>
    <row r="29" spans="1:20" ht="12.75">
      <c r="A29" s="20" t="s">
        <v>45</v>
      </c>
      <c r="B29" s="23"/>
      <c r="C29" s="31">
        <v>16701653</v>
      </c>
      <c r="D29" s="31">
        <v>16701653</v>
      </c>
      <c r="E29" s="31">
        <f t="shared" si="1"/>
        <v>0</v>
      </c>
      <c r="F29" s="23"/>
      <c r="G29" s="85">
        <v>20717055</v>
      </c>
      <c r="H29" s="31">
        <v>20777365</v>
      </c>
      <c r="I29" s="31">
        <f t="shared" si="2"/>
        <v>-60310</v>
      </c>
      <c r="J29" s="23"/>
      <c r="K29" s="31">
        <v>35915722</v>
      </c>
      <c r="L29" s="31">
        <v>35942279</v>
      </c>
      <c r="M29" s="31">
        <f t="shared" si="0"/>
        <v>-26557</v>
      </c>
      <c r="N29" s="23"/>
      <c r="O29" s="81">
        <v>47135000</v>
      </c>
      <c r="P29" s="23"/>
      <c r="Q29" s="78">
        <v>47135000</v>
      </c>
      <c r="R29" s="4">
        <f t="shared" si="3"/>
        <v>0</v>
      </c>
      <c r="S29" s="4">
        <f t="shared" si="4"/>
        <v>83050722</v>
      </c>
      <c r="T29" s="23"/>
    </row>
    <row r="30" spans="1:20" ht="12.75">
      <c r="A30" s="20" t="s">
        <v>46</v>
      </c>
      <c r="B30" s="23"/>
      <c r="C30" s="31">
        <v>13864552</v>
      </c>
      <c r="D30" s="31">
        <v>13864552</v>
      </c>
      <c r="E30" s="31">
        <f t="shared" si="1"/>
        <v>0</v>
      </c>
      <c r="F30" s="23"/>
      <c r="G30" s="85">
        <v>24392574</v>
      </c>
      <c r="H30" s="31">
        <v>24347811</v>
      </c>
      <c r="I30" s="31">
        <f t="shared" si="2"/>
        <v>44763</v>
      </c>
      <c r="J30" s="23"/>
      <c r="K30" s="31">
        <v>49229580</v>
      </c>
      <c r="L30" s="31">
        <v>49159477</v>
      </c>
      <c r="M30" s="31">
        <f t="shared" si="0"/>
        <v>70103</v>
      </c>
      <c r="N30" s="23"/>
      <c r="O30" s="81">
        <v>39030549</v>
      </c>
      <c r="P30" s="23"/>
      <c r="Q30" s="78">
        <v>39030549</v>
      </c>
      <c r="R30" s="4">
        <f t="shared" si="3"/>
        <v>0</v>
      </c>
      <c r="S30" s="4">
        <f t="shared" si="4"/>
        <v>88260129</v>
      </c>
      <c r="T30" s="23"/>
    </row>
    <row r="31" spans="1:20" ht="12.75">
      <c r="A31" s="20" t="s">
        <v>47</v>
      </c>
      <c r="B31" s="23"/>
      <c r="C31" s="31">
        <v>3018598</v>
      </c>
      <c r="D31" s="31">
        <v>3018598</v>
      </c>
      <c r="E31" s="31">
        <f t="shared" si="1"/>
        <v>0</v>
      </c>
      <c r="F31" s="23"/>
      <c r="G31" s="85">
        <v>5942149</v>
      </c>
      <c r="H31" s="31">
        <v>5948559</v>
      </c>
      <c r="I31" s="31">
        <f t="shared" si="2"/>
        <v>-6410</v>
      </c>
      <c r="J31" s="23"/>
      <c r="K31" s="31">
        <v>7745944</v>
      </c>
      <c r="L31" s="31">
        <v>7745876</v>
      </c>
      <c r="M31" s="31">
        <f t="shared" si="0"/>
        <v>68</v>
      </c>
      <c r="N31" s="23"/>
      <c r="O31" s="81">
        <v>10699112</v>
      </c>
      <c r="P31" s="23"/>
      <c r="Q31" s="78">
        <v>10699122</v>
      </c>
      <c r="R31" s="4">
        <f t="shared" si="3"/>
        <v>-10</v>
      </c>
      <c r="S31" s="4">
        <f t="shared" si="4"/>
        <v>18445056</v>
      </c>
      <c r="T31" s="23"/>
    </row>
    <row r="32" spans="1:20" ht="12.75">
      <c r="A32" s="20" t="s">
        <v>48</v>
      </c>
      <c r="B32" s="23"/>
      <c r="C32" s="31">
        <v>23301407</v>
      </c>
      <c r="D32" s="31">
        <v>23301407</v>
      </c>
      <c r="E32" s="31">
        <f t="shared" si="1"/>
        <v>0</v>
      </c>
      <c r="F32" s="23"/>
      <c r="G32" s="85">
        <v>28474096</v>
      </c>
      <c r="H32" s="31">
        <v>28431974</v>
      </c>
      <c r="I32" s="31">
        <f t="shared" si="2"/>
        <v>42122</v>
      </c>
      <c r="J32" s="23"/>
      <c r="K32" s="31">
        <v>27852704</v>
      </c>
      <c r="L32" s="31">
        <v>27808675</v>
      </c>
      <c r="M32" s="31">
        <f t="shared" si="0"/>
        <v>44029</v>
      </c>
      <c r="N32" s="23"/>
      <c r="O32" s="81">
        <v>47898705</v>
      </c>
      <c r="P32" s="23"/>
      <c r="Q32" s="78">
        <v>48884560</v>
      </c>
      <c r="R32" s="4">
        <f t="shared" si="3"/>
        <v>-985855</v>
      </c>
      <c r="S32" s="4">
        <f t="shared" si="4"/>
        <v>75751409</v>
      </c>
      <c r="T32" s="23"/>
    </row>
    <row r="33" spans="1:20" ht="12.75">
      <c r="A33" s="20" t="s">
        <v>49</v>
      </c>
      <c r="B33" s="23"/>
      <c r="C33" s="31">
        <v>44973373</v>
      </c>
      <c r="D33" s="31">
        <v>44973373</v>
      </c>
      <c r="E33" s="31">
        <f t="shared" si="1"/>
        <v>0</v>
      </c>
      <c r="F33" s="23"/>
      <c r="G33" s="85">
        <v>31705468</v>
      </c>
      <c r="H33" s="31">
        <v>31705468</v>
      </c>
      <c r="I33" s="31">
        <f t="shared" si="2"/>
        <v>0</v>
      </c>
      <c r="J33" s="23"/>
      <c r="K33" s="31">
        <v>27871895</v>
      </c>
      <c r="L33" s="31">
        <v>27871895</v>
      </c>
      <c r="M33" s="31">
        <f t="shared" si="0"/>
        <v>0</v>
      </c>
      <c r="N33" s="23"/>
      <c r="O33" s="81">
        <v>91874224</v>
      </c>
      <c r="P33" s="23"/>
      <c r="Q33" s="78">
        <v>91874222</v>
      </c>
      <c r="R33" s="4">
        <f t="shared" si="3"/>
        <v>2</v>
      </c>
      <c r="S33" s="4">
        <f t="shared" si="4"/>
        <v>119746119</v>
      </c>
      <c r="T33" s="23"/>
    </row>
    <row r="34" spans="1:20" ht="12.75">
      <c r="A34" s="20" t="s">
        <v>50</v>
      </c>
      <c r="B34" s="23"/>
      <c r="C34" s="31">
        <v>32081922</v>
      </c>
      <c r="D34" s="31">
        <v>32081922</v>
      </c>
      <c r="E34" s="31">
        <f t="shared" si="1"/>
        <v>0</v>
      </c>
      <c r="F34" s="23"/>
      <c r="G34" s="85">
        <v>53019858</v>
      </c>
      <c r="H34" s="31">
        <v>53067749</v>
      </c>
      <c r="I34" s="31">
        <f t="shared" si="2"/>
        <v>-47891</v>
      </c>
      <c r="J34" s="23"/>
      <c r="K34" s="31">
        <v>60260357</v>
      </c>
      <c r="L34" s="31">
        <v>60259169</v>
      </c>
      <c r="M34" s="31">
        <f t="shared" si="0"/>
        <v>1188</v>
      </c>
      <c r="N34" s="23"/>
      <c r="O34" s="81">
        <v>0</v>
      </c>
      <c r="P34" s="23"/>
      <c r="Q34" s="78">
        <v>0</v>
      </c>
      <c r="R34" s="4">
        <f t="shared" si="3"/>
        <v>0</v>
      </c>
      <c r="S34" s="4">
        <f t="shared" si="4"/>
        <v>60260357</v>
      </c>
      <c r="T34" s="23"/>
    </row>
    <row r="35" spans="1:20" ht="12.75">
      <c r="A35" s="20" t="s">
        <v>51</v>
      </c>
      <c r="B35" s="23"/>
      <c r="C35" s="31">
        <v>23367543</v>
      </c>
      <c r="D35" s="31">
        <v>23367543</v>
      </c>
      <c r="E35" s="31">
        <f t="shared" si="1"/>
        <v>0</v>
      </c>
      <c r="F35" s="23"/>
      <c r="G35" s="85">
        <v>26432249</v>
      </c>
      <c r="H35" s="31">
        <v>26487248</v>
      </c>
      <c r="I35" s="31">
        <f t="shared" si="2"/>
        <v>-54999</v>
      </c>
      <c r="J35" s="23"/>
      <c r="K35" s="31">
        <v>26588285</v>
      </c>
      <c r="L35" s="31">
        <v>26606285</v>
      </c>
      <c r="M35" s="31">
        <f t="shared" si="0"/>
        <v>-18000</v>
      </c>
      <c r="N35" s="23"/>
      <c r="O35" s="81">
        <v>26603000</v>
      </c>
      <c r="P35" s="23"/>
      <c r="Q35" s="78">
        <v>26603000</v>
      </c>
      <c r="R35" s="4">
        <f t="shared" si="3"/>
        <v>0</v>
      </c>
      <c r="S35" s="4">
        <f t="shared" si="4"/>
        <v>53191285</v>
      </c>
      <c r="T35" s="23"/>
    </row>
    <row r="36" spans="1:20" ht="12.75">
      <c r="A36" s="20" t="s">
        <v>52</v>
      </c>
      <c r="B36" s="23"/>
      <c r="C36" s="31">
        <v>6293116</v>
      </c>
      <c r="D36" s="31">
        <v>6293116</v>
      </c>
      <c r="E36" s="31">
        <f t="shared" si="1"/>
        <v>0</v>
      </c>
      <c r="F36" s="23"/>
      <c r="G36" s="85">
        <v>16046467</v>
      </c>
      <c r="H36" s="31">
        <v>15991859</v>
      </c>
      <c r="I36" s="31">
        <f t="shared" si="2"/>
        <v>54608</v>
      </c>
      <c r="J36" s="23"/>
      <c r="K36" s="31">
        <v>33831691</v>
      </c>
      <c r="L36" s="31">
        <v>33826786</v>
      </c>
      <c r="M36" s="31">
        <f t="shared" si="0"/>
        <v>4905</v>
      </c>
      <c r="N36" s="23"/>
      <c r="O36" s="81">
        <v>19323838</v>
      </c>
      <c r="P36" s="23"/>
      <c r="Q36" s="78">
        <v>19323838</v>
      </c>
      <c r="R36" s="4">
        <f t="shared" si="3"/>
        <v>0</v>
      </c>
      <c r="S36" s="4">
        <f t="shared" si="4"/>
        <v>53155529</v>
      </c>
      <c r="T36" s="23"/>
    </row>
    <row r="37" spans="1:20" ht="12.75">
      <c r="A37" s="20" t="s">
        <v>53</v>
      </c>
      <c r="B37" s="23"/>
      <c r="C37" s="31">
        <v>24668568</v>
      </c>
      <c r="D37" s="31">
        <v>24668568</v>
      </c>
      <c r="E37" s="31">
        <f t="shared" si="1"/>
        <v>0</v>
      </c>
      <c r="F37" s="23"/>
      <c r="G37" s="85">
        <v>29509291</v>
      </c>
      <c r="H37" s="31">
        <v>29503172</v>
      </c>
      <c r="I37" s="31">
        <f t="shared" si="2"/>
        <v>6119</v>
      </c>
      <c r="J37" s="23"/>
      <c r="K37" s="31">
        <v>39380751</v>
      </c>
      <c r="L37" s="31">
        <v>39380065</v>
      </c>
      <c r="M37" s="31">
        <f t="shared" si="0"/>
        <v>686</v>
      </c>
      <c r="N37" s="23"/>
      <c r="O37" s="81">
        <v>24882439</v>
      </c>
      <c r="P37" s="23"/>
      <c r="Q37" s="78">
        <v>24882439</v>
      </c>
      <c r="R37" s="4">
        <f t="shared" si="3"/>
        <v>0</v>
      </c>
      <c r="S37" s="4">
        <f t="shared" si="4"/>
        <v>64263190</v>
      </c>
      <c r="T37" s="23"/>
    </row>
    <row r="38" spans="1:20" ht="12.75">
      <c r="A38" s="20" t="s">
        <v>54</v>
      </c>
      <c r="B38" s="23"/>
      <c r="C38" s="31">
        <v>3190691</v>
      </c>
      <c r="D38" s="31">
        <v>3190691</v>
      </c>
      <c r="E38" s="31">
        <f t="shared" si="1"/>
        <v>0</v>
      </c>
      <c r="F38" s="23"/>
      <c r="G38" s="85">
        <v>4581598</v>
      </c>
      <c r="H38" s="31">
        <v>4594777</v>
      </c>
      <c r="I38" s="31">
        <f t="shared" si="2"/>
        <v>-13179</v>
      </c>
      <c r="J38" s="23"/>
      <c r="K38" s="31">
        <v>6161988</v>
      </c>
      <c r="L38" s="31">
        <v>6178260</v>
      </c>
      <c r="M38" s="31">
        <f t="shared" si="0"/>
        <v>-16272</v>
      </c>
      <c r="N38" s="23"/>
      <c r="O38" s="81">
        <v>7612239</v>
      </c>
      <c r="P38" s="23"/>
      <c r="Q38" s="78">
        <v>7612239</v>
      </c>
      <c r="R38" s="4">
        <f t="shared" si="3"/>
        <v>0</v>
      </c>
      <c r="S38" s="4">
        <f t="shared" si="4"/>
        <v>13774227</v>
      </c>
      <c r="T38" s="23"/>
    </row>
    <row r="39" spans="1:20" ht="12.75">
      <c r="A39" s="20" t="s">
        <v>55</v>
      </c>
      <c r="B39" s="23"/>
      <c r="C39" s="31">
        <v>10594637</v>
      </c>
      <c r="D39" s="31">
        <v>10594637</v>
      </c>
      <c r="E39" s="31">
        <f t="shared" si="1"/>
        <v>0</v>
      </c>
      <c r="F39" s="23"/>
      <c r="G39" s="85">
        <v>9203513</v>
      </c>
      <c r="H39" s="31">
        <v>9190749</v>
      </c>
      <c r="I39" s="31">
        <f t="shared" si="2"/>
        <v>12764</v>
      </c>
      <c r="J39" s="23"/>
      <c r="K39" s="31">
        <v>11821200</v>
      </c>
      <c r="L39" s="31">
        <v>11799519</v>
      </c>
      <c r="M39" s="31">
        <f t="shared" si="0"/>
        <v>21681</v>
      </c>
      <c r="N39" s="23"/>
      <c r="O39" s="81">
        <v>9000000</v>
      </c>
      <c r="P39" s="23"/>
      <c r="Q39" s="78">
        <v>9000000</v>
      </c>
      <c r="R39" s="4">
        <f t="shared" si="3"/>
        <v>0</v>
      </c>
      <c r="S39" s="4">
        <f t="shared" si="4"/>
        <v>20821200</v>
      </c>
      <c r="T39" s="23"/>
    </row>
    <row r="40" spans="1:20" ht="12.75">
      <c r="A40" s="20" t="s">
        <v>56</v>
      </c>
      <c r="B40" s="23"/>
      <c r="C40" s="31">
        <v>2580422</v>
      </c>
      <c r="D40" s="31">
        <v>2580422</v>
      </c>
      <c r="E40" s="31">
        <f t="shared" si="1"/>
        <v>0</v>
      </c>
      <c r="F40" s="23"/>
      <c r="G40" s="85">
        <v>11045443</v>
      </c>
      <c r="H40" s="31">
        <v>11045443</v>
      </c>
      <c r="I40" s="31">
        <f t="shared" si="2"/>
        <v>0</v>
      </c>
      <c r="J40" s="23"/>
      <c r="K40" s="31">
        <v>11693764</v>
      </c>
      <c r="L40" s="31">
        <v>11693764</v>
      </c>
      <c r="M40" s="31">
        <f t="shared" si="0"/>
        <v>0</v>
      </c>
      <c r="N40" s="23"/>
      <c r="O40" s="81">
        <v>0</v>
      </c>
      <c r="P40" s="23"/>
      <c r="Q40" s="78">
        <v>0</v>
      </c>
      <c r="R40" s="4">
        <f t="shared" si="3"/>
        <v>0</v>
      </c>
      <c r="S40" s="4">
        <f t="shared" si="4"/>
        <v>11693764</v>
      </c>
      <c r="T40" s="23"/>
    </row>
    <row r="41" spans="1:20" ht="12.75">
      <c r="A41" s="20" t="s">
        <v>57</v>
      </c>
      <c r="B41" s="23"/>
      <c r="C41" s="31">
        <v>4581870</v>
      </c>
      <c r="D41" s="31">
        <v>4581870</v>
      </c>
      <c r="E41" s="31">
        <f t="shared" si="1"/>
        <v>0</v>
      </c>
      <c r="F41" s="23"/>
      <c r="G41" s="85">
        <v>6410050</v>
      </c>
      <c r="H41" s="31">
        <v>6416933</v>
      </c>
      <c r="I41" s="31">
        <f t="shared" si="2"/>
        <v>-6883</v>
      </c>
      <c r="J41" s="23"/>
      <c r="K41" s="31">
        <v>5120587</v>
      </c>
      <c r="L41" s="31">
        <v>5146591</v>
      </c>
      <c r="M41" s="31">
        <f t="shared" si="0"/>
        <v>-26004</v>
      </c>
      <c r="N41" s="23"/>
      <c r="O41" s="81">
        <v>1195910</v>
      </c>
      <c r="P41" s="23"/>
      <c r="Q41" s="78">
        <v>1195910</v>
      </c>
      <c r="R41" s="4">
        <f t="shared" si="3"/>
        <v>0</v>
      </c>
      <c r="S41" s="4">
        <f t="shared" si="4"/>
        <v>6316497</v>
      </c>
      <c r="T41" s="23"/>
    </row>
    <row r="42" spans="1:20" ht="12.75">
      <c r="A42" s="20" t="s">
        <v>58</v>
      </c>
      <c r="B42" s="23"/>
      <c r="C42" s="31">
        <v>26374178</v>
      </c>
      <c r="D42" s="31">
        <v>26374178</v>
      </c>
      <c r="E42" s="31">
        <f t="shared" si="1"/>
        <v>0</v>
      </c>
      <c r="F42" s="23"/>
      <c r="G42" s="85">
        <v>44485532</v>
      </c>
      <c r="H42" s="31">
        <v>44479288</v>
      </c>
      <c r="I42" s="31">
        <f t="shared" si="2"/>
        <v>6244</v>
      </c>
      <c r="J42" s="23"/>
      <c r="K42" s="31">
        <v>39224508</v>
      </c>
      <c r="L42" s="31">
        <v>39194519</v>
      </c>
      <c r="M42" s="31">
        <f t="shared" si="0"/>
        <v>29989</v>
      </c>
      <c r="N42" s="23"/>
      <c r="O42" s="81">
        <v>64658182</v>
      </c>
      <c r="P42" s="23"/>
      <c r="Q42" s="78">
        <v>78806965</v>
      </c>
      <c r="R42" s="4">
        <f t="shared" si="3"/>
        <v>-14148783</v>
      </c>
      <c r="S42" s="4">
        <f t="shared" si="4"/>
        <v>103882690</v>
      </c>
      <c r="T42" s="23"/>
    </row>
    <row r="43" spans="1:20" ht="12.75">
      <c r="A43" s="20" t="s">
        <v>59</v>
      </c>
      <c r="B43" s="23"/>
      <c r="C43" s="31">
        <v>8307587</v>
      </c>
      <c r="D43" s="31">
        <v>8307587</v>
      </c>
      <c r="E43" s="31">
        <f t="shared" si="1"/>
        <v>0</v>
      </c>
      <c r="F43" s="23"/>
      <c r="G43" s="85">
        <v>10446491</v>
      </c>
      <c r="H43" s="31">
        <v>10370903</v>
      </c>
      <c r="I43" s="31">
        <f t="shared" si="2"/>
        <v>75588</v>
      </c>
      <c r="J43" s="23"/>
      <c r="K43" s="31">
        <v>18863936</v>
      </c>
      <c r="L43" s="31">
        <v>18788292</v>
      </c>
      <c r="M43" s="31">
        <f t="shared" si="0"/>
        <v>75644</v>
      </c>
      <c r="N43" s="23"/>
      <c r="O43" s="81">
        <v>29813209</v>
      </c>
      <c r="P43" s="23"/>
      <c r="Q43" s="78">
        <v>29813209</v>
      </c>
      <c r="R43" s="4">
        <f t="shared" si="3"/>
        <v>0</v>
      </c>
      <c r="S43" s="4">
        <f t="shared" si="4"/>
        <v>48677145</v>
      </c>
      <c r="T43" s="23"/>
    </row>
    <row r="44" spans="1:20" ht="12.75">
      <c r="A44" s="20" t="s">
        <v>60</v>
      </c>
      <c r="B44" s="23"/>
      <c r="C44" s="31">
        <v>101983998</v>
      </c>
      <c r="D44" s="31">
        <v>101983998</v>
      </c>
      <c r="E44" s="31">
        <f t="shared" si="1"/>
        <v>0</v>
      </c>
      <c r="F44" s="23"/>
      <c r="G44" s="85">
        <v>98905169</v>
      </c>
      <c r="H44" s="31">
        <v>98858356</v>
      </c>
      <c r="I44" s="31">
        <f t="shared" si="2"/>
        <v>46813</v>
      </c>
      <c r="J44" s="23"/>
      <c r="K44" s="31">
        <v>116406824</v>
      </c>
      <c r="L44" s="31">
        <v>116401661</v>
      </c>
      <c r="M44" s="31">
        <f t="shared" si="0"/>
        <v>5163</v>
      </c>
      <c r="N44" s="23"/>
      <c r="O44" s="81">
        <v>39900000</v>
      </c>
      <c r="P44" s="23"/>
      <c r="Q44" s="78">
        <v>39900000</v>
      </c>
      <c r="R44" s="4">
        <f t="shared" si="3"/>
        <v>0</v>
      </c>
      <c r="S44" s="4">
        <f t="shared" si="4"/>
        <v>156306824</v>
      </c>
      <c r="T44" s="23"/>
    </row>
    <row r="45" spans="1:20" ht="12.75">
      <c r="A45" s="20" t="s">
        <v>61</v>
      </c>
      <c r="B45" s="23"/>
      <c r="C45" s="31">
        <v>69639228</v>
      </c>
      <c r="D45" s="31">
        <v>69639228</v>
      </c>
      <c r="E45" s="31">
        <f t="shared" si="1"/>
        <v>0</v>
      </c>
      <c r="F45" s="23"/>
      <c r="G45" s="85">
        <v>41786892</v>
      </c>
      <c r="H45" s="31">
        <v>41772160</v>
      </c>
      <c r="I45" s="31">
        <f t="shared" si="2"/>
        <v>14732</v>
      </c>
      <c r="J45" s="23"/>
      <c r="K45" s="31">
        <v>61674871</v>
      </c>
      <c r="L45" s="31">
        <v>61706763</v>
      </c>
      <c r="M45" s="31">
        <f t="shared" si="0"/>
        <v>-31892</v>
      </c>
      <c r="N45" s="23"/>
      <c r="O45" s="81">
        <v>74499688</v>
      </c>
      <c r="P45" s="23"/>
      <c r="Q45" s="78">
        <v>74499688</v>
      </c>
      <c r="R45" s="4">
        <f t="shared" si="3"/>
        <v>0</v>
      </c>
      <c r="S45" s="4">
        <f t="shared" si="4"/>
        <v>136174559</v>
      </c>
      <c r="T45" s="23"/>
    </row>
    <row r="46" spans="1:20" ht="12.75">
      <c r="A46" s="20" t="s">
        <v>62</v>
      </c>
      <c r="B46" s="23"/>
      <c r="C46" s="31">
        <v>2506022</v>
      </c>
      <c r="D46" s="31">
        <v>2506022</v>
      </c>
      <c r="E46" s="31">
        <f t="shared" si="1"/>
        <v>0</v>
      </c>
      <c r="F46" s="23"/>
      <c r="G46" s="85">
        <v>3203855</v>
      </c>
      <c r="H46" s="31">
        <v>3213345</v>
      </c>
      <c r="I46" s="31">
        <f t="shared" si="2"/>
        <v>-9490</v>
      </c>
      <c r="J46" s="23"/>
      <c r="K46" s="31">
        <v>4442320</v>
      </c>
      <c r="L46" s="31">
        <v>4445396</v>
      </c>
      <c r="M46" s="31">
        <f t="shared" si="0"/>
        <v>-3076</v>
      </c>
      <c r="N46" s="23"/>
      <c r="O46" s="81">
        <v>0</v>
      </c>
      <c r="P46" s="23"/>
      <c r="Q46" s="78">
        <v>0</v>
      </c>
      <c r="R46" s="4">
        <f t="shared" si="3"/>
        <v>0</v>
      </c>
      <c r="S46" s="4">
        <f t="shared" si="4"/>
        <v>4442320</v>
      </c>
      <c r="T46" s="23"/>
    </row>
    <row r="47" spans="1:20" ht="12.75">
      <c r="A47" s="20" t="s">
        <v>132</v>
      </c>
      <c r="B47" s="23"/>
      <c r="C47" s="31">
        <v>0</v>
      </c>
      <c r="D47" s="31">
        <v>0</v>
      </c>
      <c r="E47" s="31">
        <f t="shared" si="1"/>
        <v>0</v>
      </c>
      <c r="F47" s="23"/>
      <c r="G47" s="87">
        <v>0</v>
      </c>
      <c r="H47" s="31">
        <v>0</v>
      </c>
      <c r="I47" s="31">
        <f t="shared" si="2"/>
        <v>0</v>
      </c>
      <c r="J47" s="23"/>
      <c r="K47" s="31">
        <v>1625883</v>
      </c>
      <c r="L47" s="31">
        <v>1625883</v>
      </c>
      <c r="M47" s="31">
        <f t="shared" si="0"/>
        <v>0</v>
      </c>
      <c r="N47" s="23"/>
      <c r="O47" s="81">
        <v>0</v>
      </c>
      <c r="P47" s="23"/>
      <c r="Q47" s="78">
        <v>0</v>
      </c>
      <c r="R47" s="4">
        <f t="shared" si="3"/>
        <v>0</v>
      </c>
      <c r="S47" s="4">
        <f t="shared" si="4"/>
        <v>1625883</v>
      </c>
      <c r="T47" s="23"/>
    </row>
    <row r="48" spans="1:20" ht="12.75">
      <c r="A48" s="20" t="s">
        <v>63</v>
      </c>
      <c r="B48" s="23"/>
      <c r="C48" s="31">
        <v>70124656</v>
      </c>
      <c r="D48" s="31">
        <v>70124656</v>
      </c>
      <c r="E48" s="31">
        <f t="shared" si="1"/>
        <v>0</v>
      </c>
      <c r="F48" s="23"/>
      <c r="G48" s="85">
        <v>60135572</v>
      </c>
      <c r="H48" s="31">
        <v>60057250</v>
      </c>
      <c r="I48" s="31">
        <f t="shared" si="2"/>
        <v>78322</v>
      </c>
      <c r="J48" s="23"/>
      <c r="K48" s="31">
        <v>69277206</v>
      </c>
      <c r="L48" s="31">
        <v>69170305</v>
      </c>
      <c r="M48" s="31">
        <f t="shared" si="0"/>
        <v>106901</v>
      </c>
      <c r="N48" s="23"/>
      <c r="O48" s="81">
        <v>0</v>
      </c>
      <c r="P48" s="23"/>
      <c r="Q48" s="78">
        <v>0</v>
      </c>
      <c r="R48" s="4">
        <f t="shared" si="3"/>
        <v>0</v>
      </c>
      <c r="S48" s="4">
        <f t="shared" si="4"/>
        <v>69277206</v>
      </c>
      <c r="T48" s="23"/>
    </row>
    <row r="49" spans="1:20" ht="12.75">
      <c r="A49" s="20" t="s">
        <v>64</v>
      </c>
      <c r="B49" s="23"/>
      <c r="C49" s="31">
        <v>24909979</v>
      </c>
      <c r="D49" s="31">
        <v>24909979</v>
      </c>
      <c r="E49" s="31">
        <f t="shared" si="1"/>
        <v>0</v>
      </c>
      <c r="F49" s="23"/>
      <c r="G49" s="85">
        <v>17882011</v>
      </c>
      <c r="H49" s="31">
        <v>17896095</v>
      </c>
      <c r="I49" s="31">
        <f t="shared" si="2"/>
        <v>-14084</v>
      </c>
      <c r="J49" s="23"/>
      <c r="K49" s="31">
        <v>31231786</v>
      </c>
      <c r="L49" s="31">
        <v>31311199</v>
      </c>
      <c r="M49" s="31">
        <f t="shared" si="0"/>
        <v>-79413</v>
      </c>
      <c r="N49" s="23"/>
      <c r="O49" s="81">
        <v>30822071</v>
      </c>
      <c r="P49" s="23"/>
      <c r="Q49" s="78">
        <v>30822071</v>
      </c>
      <c r="R49" s="4">
        <f t="shared" si="3"/>
        <v>0</v>
      </c>
      <c r="S49" s="4">
        <f t="shared" si="4"/>
        <v>62053857</v>
      </c>
      <c r="T49" s="23"/>
    </row>
    <row r="50" spans="1:20" ht="12.75">
      <c r="A50" s="20" t="s">
        <v>65</v>
      </c>
      <c r="B50" s="23"/>
      <c r="C50" s="31">
        <v>19408790</v>
      </c>
      <c r="D50" s="31">
        <v>19408790</v>
      </c>
      <c r="E50" s="31">
        <f t="shared" si="1"/>
        <v>0</v>
      </c>
      <c r="F50" s="23"/>
      <c r="G50" s="85">
        <v>17518840</v>
      </c>
      <c r="H50" s="31">
        <v>17519500</v>
      </c>
      <c r="I50" s="31">
        <f t="shared" si="2"/>
        <v>-660</v>
      </c>
      <c r="J50" s="23"/>
      <c r="K50" s="31">
        <v>22218120</v>
      </c>
      <c r="L50" s="31">
        <v>22203203</v>
      </c>
      <c r="M50" s="31">
        <f t="shared" si="0"/>
        <v>14917</v>
      </c>
      <c r="N50" s="23"/>
      <c r="O50" s="81">
        <v>0</v>
      </c>
      <c r="P50" s="23"/>
      <c r="Q50" s="78">
        <v>0</v>
      </c>
      <c r="R50" s="4">
        <f t="shared" si="3"/>
        <v>0</v>
      </c>
      <c r="S50" s="4">
        <f t="shared" si="4"/>
        <v>22218120</v>
      </c>
      <c r="T50" s="23"/>
    </row>
    <row r="51" spans="1:20" ht="12.75">
      <c r="A51" s="20" t="s">
        <v>66</v>
      </c>
      <c r="B51" s="23"/>
      <c r="C51" s="31">
        <v>55336804</v>
      </c>
      <c r="D51" s="31">
        <v>55336804</v>
      </c>
      <c r="E51" s="31">
        <f t="shared" si="1"/>
        <v>0</v>
      </c>
      <c r="F51" s="23"/>
      <c r="G51" s="85">
        <v>60288855</v>
      </c>
      <c r="H51" s="31">
        <v>60288855</v>
      </c>
      <c r="I51" s="31">
        <f t="shared" si="2"/>
        <v>0</v>
      </c>
      <c r="J51" s="23"/>
      <c r="K51" s="31">
        <v>65775370</v>
      </c>
      <c r="L51" s="31">
        <v>65775370</v>
      </c>
      <c r="M51" s="31">
        <f t="shared" si="0"/>
        <v>0</v>
      </c>
      <c r="N51" s="23"/>
      <c r="O51" s="81">
        <v>124484000</v>
      </c>
      <c r="P51" s="23"/>
      <c r="Q51" s="78">
        <v>124484000</v>
      </c>
      <c r="R51" s="4">
        <f t="shared" si="3"/>
        <v>0</v>
      </c>
      <c r="S51" s="4">
        <f t="shared" si="4"/>
        <v>190259370</v>
      </c>
      <c r="T51" s="23"/>
    </row>
    <row r="52" spans="1:20" ht="12.75">
      <c r="A52" s="20" t="s">
        <v>67</v>
      </c>
      <c r="B52" s="23"/>
      <c r="C52" s="31">
        <v>0</v>
      </c>
      <c r="D52" s="31">
        <v>0</v>
      </c>
      <c r="E52" s="31">
        <f t="shared" si="1"/>
        <v>0</v>
      </c>
      <c r="F52" s="23"/>
      <c r="G52" s="85">
        <v>0</v>
      </c>
      <c r="H52" s="31">
        <v>0</v>
      </c>
      <c r="I52" s="31">
        <f t="shared" si="2"/>
        <v>0</v>
      </c>
      <c r="J52" s="23"/>
      <c r="K52" s="31">
        <v>44872022</v>
      </c>
      <c r="L52" s="31">
        <v>44888941</v>
      </c>
      <c r="M52" s="31">
        <f t="shared" si="0"/>
        <v>-16919</v>
      </c>
      <c r="N52" s="23"/>
      <c r="O52" s="81">
        <v>1000000</v>
      </c>
      <c r="P52" s="23"/>
      <c r="Q52" s="78">
        <v>0</v>
      </c>
      <c r="R52" s="4">
        <f t="shared" si="3"/>
        <v>1000000</v>
      </c>
      <c r="S52" s="4">
        <f t="shared" si="4"/>
        <v>45872022</v>
      </c>
      <c r="T52" s="23"/>
    </row>
    <row r="53" spans="1:20" ht="12.75">
      <c r="A53" s="20" t="s">
        <v>68</v>
      </c>
      <c r="B53" s="23"/>
      <c r="C53" s="31">
        <v>6633774</v>
      </c>
      <c r="D53" s="31">
        <v>6633774</v>
      </c>
      <c r="E53" s="31">
        <f t="shared" si="1"/>
        <v>0</v>
      </c>
      <c r="F53" s="23"/>
      <c r="G53" s="85">
        <v>5214206</v>
      </c>
      <c r="H53" s="31">
        <v>5217778</v>
      </c>
      <c r="I53" s="31">
        <f t="shared" si="2"/>
        <v>-3572</v>
      </c>
      <c r="J53" s="23"/>
      <c r="K53" s="31">
        <v>5731440</v>
      </c>
      <c r="L53" s="31">
        <v>5722381</v>
      </c>
      <c r="M53" s="31">
        <f t="shared" si="0"/>
        <v>9059</v>
      </c>
      <c r="N53" s="23"/>
      <c r="O53" s="81">
        <v>9091106</v>
      </c>
      <c r="P53" s="23"/>
      <c r="Q53" s="78">
        <v>9091106</v>
      </c>
      <c r="R53" s="4">
        <f t="shared" si="3"/>
        <v>0</v>
      </c>
      <c r="S53" s="4">
        <f t="shared" si="4"/>
        <v>14822546</v>
      </c>
      <c r="T53" s="23"/>
    </row>
    <row r="54" spans="1:20" ht="12.75">
      <c r="A54" s="20" t="s">
        <v>69</v>
      </c>
      <c r="B54" s="23"/>
      <c r="C54" s="31">
        <v>9867439</v>
      </c>
      <c r="D54" s="31">
        <v>9867439</v>
      </c>
      <c r="E54" s="31">
        <f t="shared" si="1"/>
        <v>0</v>
      </c>
      <c r="F54" s="23"/>
      <c r="G54" s="85">
        <v>21102152</v>
      </c>
      <c r="H54" s="31">
        <v>21083216</v>
      </c>
      <c r="I54" s="31">
        <f t="shared" si="2"/>
        <v>18936</v>
      </c>
      <c r="J54" s="23"/>
      <c r="K54" s="31">
        <v>36969971</v>
      </c>
      <c r="L54" s="31">
        <v>37023096</v>
      </c>
      <c r="M54" s="31">
        <f t="shared" si="0"/>
        <v>-53125</v>
      </c>
      <c r="N54" s="23"/>
      <c r="O54" s="81">
        <v>1300000</v>
      </c>
      <c r="P54" s="23"/>
      <c r="Q54" s="78">
        <v>1300000</v>
      </c>
      <c r="R54" s="4">
        <f t="shared" si="3"/>
        <v>0</v>
      </c>
      <c r="S54" s="4">
        <f t="shared" si="4"/>
        <v>38269971</v>
      </c>
      <c r="T54" s="23"/>
    </row>
    <row r="55" spans="1:20" ht="12.75">
      <c r="A55" s="20" t="s">
        <v>70</v>
      </c>
      <c r="B55" s="23"/>
      <c r="C55" s="31">
        <v>1710801</v>
      </c>
      <c r="D55" s="31">
        <v>1710801</v>
      </c>
      <c r="E55" s="31">
        <f t="shared" si="1"/>
        <v>0</v>
      </c>
      <c r="F55" s="23"/>
      <c r="G55" s="85">
        <v>4083173</v>
      </c>
      <c r="H55" s="31">
        <v>4085374</v>
      </c>
      <c r="I55" s="31">
        <f t="shared" si="2"/>
        <v>-2201</v>
      </c>
      <c r="J55" s="23"/>
      <c r="K55" s="31">
        <v>6125525</v>
      </c>
      <c r="L55" s="31">
        <v>6126995</v>
      </c>
      <c r="M55" s="31">
        <f t="shared" si="0"/>
        <v>-1470</v>
      </c>
      <c r="N55" s="23"/>
      <c r="O55" s="81">
        <v>1700000</v>
      </c>
      <c r="P55" s="23"/>
      <c r="Q55" s="78">
        <v>1700000</v>
      </c>
      <c r="R55" s="4">
        <f t="shared" si="3"/>
        <v>0</v>
      </c>
      <c r="S55" s="4">
        <f t="shared" si="4"/>
        <v>7825525</v>
      </c>
      <c r="T55" s="23"/>
    </row>
    <row r="56" spans="1:20" ht="12.75">
      <c r="A56" s="20" t="s">
        <v>71</v>
      </c>
      <c r="B56" s="23"/>
      <c r="C56" s="31">
        <v>37702188</v>
      </c>
      <c r="D56" s="31">
        <v>37702188</v>
      </c>
      <c r="E56" s="31">
        <f t="shared" si="1"/>
        <v>0</v>
      </c>
      <c r="F56" s="23"/>
      <c r="G56" s="85">
        <v>29341759</v>
      </c>
      <c r="H56" s="31">
        <v>29426041</v>
      </c>
      <c r="I56" s="31">
        <f t="shared" si="2"/>
        <v>-84282</v>
      </c>
      <c r="J56" s="23"/>
      <c r="K56" s="31">
        <v>45041191</v>
      </c>
      <c r="L56" s="31">
        <v>45094932</v>
      </c>
      <c r="M56" s="31">
        <f t="shared" si="0"/>
        <v>-53741</v>
      </c>
      <c r="N56" s="23"/>
      <c r="O56" s="81">
        <v>52025586</v>
      </c>
      <c r="P56" s="23"/>
      <c r="Q56" s="78">
        <v>52025586</v>
      </c>
      <c r="R56" s="4">
        <f t="shared" si="3"/>
        <v>0</v>
      </c>
      <c r="S56" s="4">
        <f t="shared" si="4"/>
        <v>97066777</v>
      </c>
      <c r="T56" s="23"/>
    </row>
    <row r="57" spans="1:20" ht="12.75">
      <c r="A57" s="20" t="s">
        <v>72</v>
      </c>
      <c r="B57" s="23"/>
      <c r="C57" s="31">
        <v>59844129</v>
      </c>
      <c r="D57" s="31">
        <v>59844129</v>
      </c>
      <c r="E57" s="31">
        <f t="shared" si="1"/>
        <v>0</v>
      </c>
      <c r="F57" s="23"/>
      <c r="G57" s="85">
        <v>122331771</v>
      </c>
      <c r="H57" s="31">
        <v>122159180</v>
      </c>
      <c r="I57" s="31">
        <f t="shared" si="2"/>
        <v>172591</v>
      </c>
      <c r="J57" s="23"/>
      <c r="K57" s="31">
        <v>200954072</v>
      </c>
      <c r="L57" s="31">
        <v>200902202</v>
      </c>
      <c r="M57" s="31">
        <f t="shared" si="0"/>
        <v>51870</v>
      </c>
      <c r="N57" s="23"/>
      <c r="O57" s="81">
        <v>0</v>
      </c>
      <c r="P57" s="23"/>
      <c r="Q57" s="78">
        <v>0</v>
      </c>
      <c r="R57" s="4">
        <f t="shared" si="3"/>
        <v>0</v>
      </c>
      <c r="S57" s="4">
        <f t="shared" si="4"/>
        <v>200954072</v>
      </c>
      <c r="T57" s="23"/>
    </row>
    <row r="58" spans="1:20" ht="12.75">
      <c r="A58" s="20" t="s">
        <v>73</v>
      </c>
      <c r="B58" s="23"/>
      <c r="C58" s="31">
        <v>12591564</v>
      </c>
      <c r="D58" s="31">
        <v>12591564</v>
      </c>
      <c r="E58" s="31">
        <f t="shared" si="1"/>
        <v>0</v>
      </c>
      <c r="F58" s="23"/>
      <c r="G58" s="85">
        <v>9821524</v>
      </c>
      <c r="H58" s="31">
        <v>2833911</v>
      </c>
      <c r="I58" s="31">
        <f t="shared" si="2"/>
        <v>6987613</v>
      </c>
      <c r="J58" s="23"/>
      <c r="K58" s="31">
        <v>20756252</v>
      </c>
      <c r="L58" s="31">
        <v>20819178</v>
      </c>
      <c r="M58" s="31">
        <f t="shared" si="0"/>
        <v>-62926</v>
      </c>
      <c r="N58" s="23"/>
      <c r="O58" s="81">
        <v>0</v>
      </c>
      <c r="P58" s="23"/>
      <c r="Q58" s="78">
        <v>0</v>
      </c>
      <c r="R58" s="4">
        <f t="shared" si="3"/>
        <v>0</v>
      </c>
      <c r="S58" s="4">
        <f t="shared" si="4"/>
        <v>20756252</v>
      </c>
      <c r="T58" s="23"/>
    </row>
    <row r="59" spans="1:20" ht="12.75">
      <c r="A59" s="20" t="s">
        <v>74</v>
      </c>
      <c r="B59" s="23"/>
      <c r="C59" s="31">
        <v>3944887</v>
      </c>
      <c r="D59" s="31">
        <v>3944887</v>
      </c>
      <c r="E59" s="31">
        <f t="shared" si="1"/>
        <v>0</v>
      </c>
      <c r="F59" s="23"/>
      <c r="G59" s="85">
        <v>2969318</v>
      </c>
      <c r="H59" s="31">
        <v>2969318</v>
      </c>
      <c r="I59" s="31">
        <f t="shared" si="2"/>
        <v>0</v>
      </c>
      <c r="J59" s="23"/>
      <c r="K59" s="31">
        <v>3352999</v>
      </c>
      <c r="L59" s="31">
        <v>3352999</v>
      </c>
      <c r="M59" s="31">
        <f t="shared" si="0"/>
        <v>0</v>
      </c>
      <c r="N59" s="23"/>
      <c r="O59" s="81">
        <v>9224074</v>
      </c>
      <c r="P59" s="23"/>
      <c r="Q59" s="78">
        <v>9224074</v>
      </c>
      <c r="R59" s="4">
        <f t="shared" si="3"/>
        <v>0</v>
      </c>
      <c r="S59" s="4">
        <f t="shared" si="4"/>
        <v>12577073</v>
      </c>
      <c r="T59" s="23"/>
    </row>
    <row r="60" spans="1:20" ht="12.75">
      <c r="A60" s="20" t="s">
        <v>75</v>
      </c>
      <c r="B60" s="23"/>
      <c r="C60" s="31">
        <v>0</v>
      </c>
      <c r="D60" s="31">
        <v>0</v>
      </c>
      <c r="E60" s="31">
        <f t="shared" si="1"/>
        <v>0</v>
      </c>
      <c r="F60" s="23"/>
      <c r="G60" s="87">
        <v>0</v>
      </c>
      <c r="H60" s="31">
        <v>0</v>
      </c>
      <c r="I60" s="31">
        <f t="shared" si="2"/>
        <v>0</v>
      </c>
      <c r="J60" s="23"/>
      <c r="K60" s="31">
        <v>2184938</v>
      </c>
      <c r="L60" s="31">
        <v>2184938</v>
      </c>
      <c r="M60" s="31">
        <f t="shared" si="0"/>
        <v>0</v>
      </c>
      <c r="N60" s="23"/>
      <c r="O60" s="81">
        <v>0</v>
      </c>
      <c r="P60" s="23"/>
      <c r="Q60" s="78">
        <v>0</v>
      </c>
      <c r="R60" s="4">
        <f t="shared" si="3"/>
        <v>0</v>
      </c>
      <c r="S60" s="4">
        <f t="shared" si="4"/>
        <v>2184938</v>
      </c>
      <c r="T60" s="23"/>
    </row>
    <row r="61" spans="1:20" ht="12.75">
      <c r="A61" s="20" t="s">
        <v>76</v>
      </c>
      <c r="B61" s="23"/>
      <c r="C61" s="31">
        <v>21328766</v>
      </c>
      <c r="D61" s="31">
        <v>21328766</v>
      </c>
      <c r="E61" s="31">
        <f t="shared" si="1"/>
        <v>0</v>
      </c>
      <c r="F61" s="23"/>
      <c r="G61" s="85">
        <v>35645251</v>
      </c>
      <c r="H61" s="31">
        <v>35556003</v>
      </c>
      <c r="I61" s="31">
        <f t="shared" si="2"/>
        <v>89248</v>
      </c>
      <c r="J61" s="23"/>
      <c r="K61" s="31">
        <v>40206082</v>
      </c>
      <c r="L61" s="31">
        <v>40178581</v>
      </c>
      <c r="M61" s="31">
        <f t="shared" si="0"/>
        <v>27501</v>
      </c>
      <c r="N61" s="23"/>
      <c r="O61" s="81">
        <v>10000000</v>
      </c>
      <c r="P61" s="23"/>
      <c r="Q61" s="78">
        <v>10000000</v>
      </c>
      <c r="R61" s="4">
        <f t="shared" si="3"/>
        <v>0</v>
      </c>
      <c r="S61" s="4">
        <f t="shared" si="4"/>
        <v>50206082</v>
      </c>
      <c r="T61" s="23"/>
    </row>
    <row r="62" spans="1:20" ht="12.75">
      <c r="A62" s="20" t="s">
        <v>77</v>
      </c>
      <c r="B62" s="23"/>
      <c r="C62" s="31">
        <v>41883444</v>
      </c>
      <c r="D62" s="31">
        <v>41883444</v>
      </c>
      <c r="E62" s="31">
        <f t="shared" si="1"/>
        <v>0</v>
      </c>
      <c r="F62" s="23"/>
      <c r="G62" s="85">
        <v>30660837</v>
      </c>
      <c r="H62" s="31">
        <v>30720798</v>
      </c>
      <c r="I62" s="31">
        <f t="shared" si="2"/>
        <v>-59961</v>
      </c>
      <c r="J62" s="23"/>
      <c r="K62" s="31">
        <v>34070750</v>
      </c>
      <c r="L62" s="31">
        <v>34101043</v>
      </c>
      <c r="M62" s="31">
        <f t="shared" si="0"/>
        <v>-30293</v>
      </c>
      <c r="N62" s="23"/>
      <c r="O62" s="81">
        <v>107300000</v>
      </c>
      <c r="P62" s="23"/>
      <c r="Q62" s="78">
        <v>107300000</v>
      </c>
      <c r="R62" s="4">
        <f t="shared" si="3"/>
        <v>0</v>
      </c>
      <c r="S62" s="4">
        <f t="shared" si="4"/>
        <v>141370750</v>
      </c>
      <c r="T62" s="23"/>
    </row>
    <row r="63" spans="1:20" ht="12.75">
      <c r="A63" s="20" t="s">
        <v>78</v>
      </c>
      <c r="B63" s="23"/>
      <c r="C63" s="31">
        <v>8727005</v>
      </c>
      <c r="D63" s="31">
        <v>8727005</v>
      </c>
      <c r="E63" s="31">
        <f t="shared" si="1"/>
        <v>0</v>
      </c>
      <c r="F63" s="23"/>
      <c r="G63" s="85">
        <v>8181995</v>
      </c>
      <c r="H63" s="31">
        <v>8194197</v>
      </c>
      <c r="I63" s="31">
        <f t="shared" si="2"/>
        <v>-12202</v>
      </c>
      <c r="J63" s="23"/>
      <c r="K63" s="31">
        <v>14332291</v>
      </c>
      <c r="L63" s="31">
        <v>14305986</v>
      </c>
      <c r="M63" s="31">
        <f t="shared" si="0"/>
        <v>26305</v>
      </c>
      <c r="N63" s="23"/>
      <c r="O63" s="81">
        <v>0</v>
      </c>
      <c r="P63" s="23"/>
      <c r="Q63" s="78">
        <v>0</v>
      </c>
      <c r="R63" s="4">
        <f t="shared" si="3"/>
        <v>0</v>
      </c>
      <c r="S63" s="4">
        <f t="shared" si="4"/>
        <v>14332291</v>
      </c>
      <c r="T63" s="23"/>
    </row>
    <row r="64" spans="1:20" ht="12.75">
      <c r="A64" s="20" t="s">
        <v>79</v>
      </c>
      <c r="B64" s="23"/>
      <c r="C64" s="31">
        <v>24511351</v>
      </c>
      <c r="D64" s="31">
        <v>24511351</v>
      </c>
      <c r="E64" s="31">
        <f t="shared" si="1"/>
        <v>0</v>
      </c>
      <c r="F64" s="23"/>
      <c r="G64" s="85">
        <v>27936713</v>
      </c>
      <c r="H64" s="31">
        <v>27950237</v>
      </c>
      <c r="I64" s="31">
        <f t="shared" si="2"/>
        <v>-13524</v>
      </c>
      <c r="J64" s="23"/>
      <c r="K64" s="31">
        <v>30894490</v>
      </c>
      <c r="L64" s="31">
        <v>30882493</v>
      </c>
      <c r="M64" s="31">
        <f t="shared" si="0"/>
        <v>11997</v>
      </c>
      <c r="N64" s="23"/>
      <c r="O64" s="81">
        <v>65308581</v>
      </c>
      <c r="P64" s="23"/>
      <c r="Q64" s="78">
        <v>65308581</v>
      </c>
      <c r="R64" s="4">
        <f t="shared" si="3"/>
        <v>0</v>
      </c>
      <c r="S64" s="4">
        <f t="shared" si="4"/>
        <v>96203071</v>
      </c>
      <c r="T64" s="23"/>
    </row>
    <row r="65" spans="1:20" ht="12.75">
      <c r="A65" s="20" t="s">
        <v>80</v>
      </c>
      <c r="B65" s="23"/>
      <c r="C65" s="31">
        <v>2815041</v>
      </c>
      <c r="D65" s="31">
        <v>2815041</v>
      </c>
      <c r="E65" s="31">
        <f t="shared" si="1"/>
        <v>0</v>
      </c>
      <c r="F65" s="23"/>
      <c r="G65" s="85">
        <v>2475693</v>
      </c>
      <c r="H65" s="31">
        <v>2487341</v>
      </c>
      <c r="I65" s="31">
        <f t="shared" si="2"/>
        <v>-11648</v>
      </c>
      <c r="J65" s="23"/>
      <c r="K65" s="31">
        <v>3195665</v>
      </c>
      <c r="L65" s="31">
        <v>3202461</v>
      </c>
      <c r="M65" s="31">
        <f t="shared" si="0"/>
        <v>-6796</v>
      </c>
      <c r="N65" s="23"/>
      <c r="O65" s="81">
        <v>7660106</v>
      </c>
      <c r="P65" s="23"/>
      <c r="Q65" s="78">
        <v>7660106</v>
      </c>
      <c r="R65" s="4">
        <f t="shared" si="3"/>
        <v>0</v>
      </c>
      <c r="S65" s="4">
        <f t="shared" si="4"/>
        <v>10855771</v>
      </c>
      <c r="T65" s="23"/>
    </row>
    <row r="66" spans="2:20" ht="12.75">
      <c r="B66" s="23"/>
      <c r="C66" s="31"/>
      <c r="D66" s="31"/>
      <c r="E66" s="31"/>
      <c r="F66" s="23"/>
      <c r="J66" s="23"/>
      <c r="N66" s="23"/>
      <c r="P66" s="23"/>
      <c r="T66" s="23"/>
    </row>
    <row r="67" spans="1:20" ht="12.75">
      <c r="A67" s="33" t="s">
        <v>133</v>
      </c>
      <c r="B67" s="23"/>
      <c r="C67" s="32">
        <f>SUM(C10:C66)</f>
        <v>1177524781</v>
      </c>
      <c r="D67" s="32">
        <f>SUM(D10:D66)</f>
        <v>1177524781</v>
      </c>
      <c r="E67" s="32">
        <f>SUM(E10:E66)</f>
        <v>0</v>
      </c>
      <c r="F67" s="23"/>
      <c r="G67" s="21">
        <f>SUM(G10:G66)</f>
        <v>1501835941</v>
      </c>
      <c r="H67" s="21">
        <f>SUM(H10:H66)</f>
        <v>1494733613</v>
      </c>
      <c r="I67" s="21">
        <f>SUM(I10:I66)</f>
        <v>7102328</v>
      </c>
      <c r="J67" s="23"/>
      <c r="K67" s="21">
        <f>SUM(K10:K66)</f>
        <v>2028472798</v>
      </c>
      <c r="L67" s="21">
        <f>SUM(L10:L66)</f>
        <v>2028035888</v>
      </c>
      <c r="M67" s="21">
        <f>SUM(M10:M66)</f>
        <v>436910</v>
      </c>
      <c r="N67" s="23"/>
      <c r="O67" s="21">
        <f>SUM(O10:O66)</f>
        <v>1803292874</v>
      </c>
      <c r="P67" s="23"/>
      <c r="Q67" s="21">
        <f>SUM(Q10:Q66)</f>
        <v>1833997831</v>
      </c>
      <c r="R67" s="21"/>
      <c r="S67" s="21">
        <f>SUM(S10:S66)</f>
        <v>3831765672</v>
      </c>
      <c r="T67" s="23"/>
    </row>
    <row r="68" ht="12.75">
      <c r="A68" s="69" t="s">
        <v>127</v>
      </c>
    </row>
    <row r="70" spans="1:20" ht="12.75">
      <c r="A70" s="7"/>
      <c r="B70" s="7"/>
      <c r="F70" s="7"/>
      <c r="J70" s="7"/>
      <c r="N70" s="7"/>
      <c r="P70" s="7"/>
      <c r="T70" s="7"/>
    </row>
    <row r="72" spans="1:20" ht="12.75">
      <c r="A72" s="7"/>
      <c r="B72" s="7"/>
      <c r="F72" s="7"/>
      <c r="J72" s="7"/>
      <c r="N72" s="7"/>
      <c r="P72" s="7"/>
      <c r="T72" s="7"/>
    </row>
    <row r="73" ht="12.75">
      <c r="H73" s="6"/>
    </row>
    <row r="76" ht="12.75">
      <c r="H76" s="6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3" width="8.7109375" style="1" bestFit="1" customWidth="1"/>
    <col min="4" max="4" width="10.8515625" style="1" bestFit="1" customWidth="1"/>
    <col min="5" max="6" width="9.140625" style="1" bestFit="1" customWidth="1"/>
    <col min="7" max="7" width="10.421875" style="1" customWidth="1"/>
    <col min="8" max="8" width="10.8515625" style="1" bestFit="1" customWidth="1"/>
    <col min="9" max="9" width="5.8515625" style="1" customWidth="1"/>
    <col min="10" max="10" width="10.140625" style="1" bestFit="1" customWidth="1"/>
    <col min="11" max="11" width="9.8515625" style="1" bestFit="1" customWidth="1"/>
    <col min="12" max="16384" width="11.421875" style="1" customWidth="1"/>
  </cols>
  <sheetData>
    <row r="1" spans="1:11" ht="15">
      <c r="A1" s="8" t="s">
        <v>12</v>
      </c>
      <c r="B1" s="9"/>
      <c r="C1" s="9"/>
      <c r="D1" s="8"/>
      <c r="E1" s="9"/>
      <c r="F1" s="9"/>
      <c r="G1" s="8"/>
      <c r="H1" s="9"/>
      <c r="I1" s="9"/>
      <c r="J1" s="9"/>
      <c r="K1" s="9"/>
    </row>
    <row r="2" spans="1:11" ht="15">
      <c r="A2" s="8" t="s">
        <v>93</v>
      </c>
      <c r="B2" s="9"/>
      <c r="C2" s="9"/>
      <c r="D2" s="8"/>
      <c r="E2" s="9"/>
      <c r="F2" s="9"/>
      <c r="G2" s="8"/>
      <c r="H2" s="9"/>
      <c r="I2" s="9"/>
      <c r="J2" s="9"/>
      <c r="K2" s="9"/>
    </row>
    <row r="3" spans="1:11" ht="13.5" customHeight="1">
      <c r="A3" s="10" t="s">
        <v>129</v>
      </c>
      <c r="B3" s="9"/>
      <c r="C3" s="9"/>
      <c r="D3" s="10"/>
      <c r="E3" s="9"/>
      <c r="F3" s="9"/>
      <c r="G3" s="10"/>
      <c r="H3" s="9"/>
      <c r="I3" s="9"/>
      <c r="J3" s="9"/>
      <c r="K3" s="9"/>
    </row>
    <row r="5" spans="1:11" s="41" customFormat="1" ht="31.5" customHeight="1">
      <c r="A5" s="39" t="s">
        <v>25</v>
      </c>
      <c r="B5" s="39" t="s">
        <v>92</v>
      </c>
      <c r="C5" s="40" t="s">
        <v>94</v>
      </c>
      <c r="D5" s="40" t="s">
        <v>95</v>
      </c>
      <c r="E5" s="40" t="s">
        <v>19</v>
      </c>
      <c r="F5" s="40" t="s">
        <v>20</v>
      </c>
      <c r="G5" s="40" t="s">
        <v>96</v>
      </c>
      <c r="H5" s="40" t="s">
        <v>0</v>
      </c>
      <c r="I5" s="40"/>
      <c r="J5" s="40" t="s">
        <v>22</v>
      </c>
      <c r="K5" s="40" t="s">
        <v>97</v>
      </c>
    </row>
    <row r="7" spans="1:14" ht="12.75">
      <c r="A7" s="20" t="s">
        <v>27</v>
      </c>
      <c r="B7" s="5">
        <v>0</v>
      </c>
      <c r="C7" s="5">
        <v>657669</v>
      </c>
      <c r="D7" s="5">
        <v>14419076</v>
      </c>
      <c r="E7" s="5">
        <v>0</v>
      </c>
      <c r="F7" s="5">
        <v>1364962</v>
      </c>
      <c r="G7" s="5">
        <v>0</v>
      </c>
      <c r="H7" s="5">
        <f>SUM(B7:G7)</f>
        <v>16441707</v>
      </c>
      <c r="I7" s="5"/>
      <c r="J7" s="5">
        <v>0</v>
      </c>
      <c r="K7" s="5">
        <v>0</v>
      </c>
      <c r="L7" s="50"/>
      <c r="M7" s="31"/>
      <c r="N7" s="50"/>
    </row>
    <row r="8" spans="1:14" ht="12.75">
      <c r="A8" s="20" t="s">
        <v>28</v>
      </c>
      <c r="B8" s="5">
        <v>0</v>
      </c>
      <c r="C8" s="5">
        <v>0</v>
      </c>
      <c r="D8" s="5">
        <v>3544811</v>
      </c>
      <c r="E8" s="5">
        <v>0</v>
      </c>
      <c r="F8" s="5">
        <v>0</v>
      </c>
      <c r="G8" s="5">
        <v>0</v>
      </c>
      <c r="H8" s="5">
        <f aca="true" t="shared" si="0" ref="H8:H62">SUM(B8:G8)</f>
        <v>3544811</v>
      </c>
      <c r="I8" s="5"/>
      <c r="J8" s="5">
        <v>0</v>
      </c>
      <c r="K8" s="5">
        <v>0</v>
      </c>
      <c r="L8" s="50"/>
      <c r="M8" s="31"/>
      <c r="N8" s="50"/>
    </row>
    <row r="9" spans="1:14" ht="12.75">
      <c r="A9" s="20" t="s">
        <v>29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/>
      <c r="J9" s="5">
        <v>0</v>
      </c>
      <c r="K9" s="5">
        <v>0</v>
      </c>
      <c r="L9" s="50"/>
      <c r="M9" s="31"/>
      <c r="N9" s="50"/>
    </row>
    <row r="10" spans="1:14" ht="12.75">
      <c r="A10" s="20" t="s">
        <v>30</v>
      </c>
      <c r="B10" s="5">
        <v>0</v>
      </c>
      <c r="C10" s="5">
        <v>0</v>
      </c>
      <c r="D10" s="5">
        <v>19827025</v>
      </c>
      <c r="E10" s="5">
        <v>0</v>
      </c>
      <c r="F10" s="5">
        <v>0</v>
      </c>
      <c r="G10" s="5">
        <v>0</v>
      </c>
      <c r="H10" s="5">
        <f t="shared" si="0"/>
        <v>19827025</v>
      </c>
      <c r="I10" s="5"/>
      <c r="J10" s="5">
        <v>0</v>
      </c>
      <c r="K10" s="5">
        <v>0</v>
      </c>
      <c r="L10" s="50"/>
      <c r="M10" s="31"/>
      <c r="N10" s="50"/>
    </row>
    <row r="11" spans="1:14" ht="12.75">
      <c r="A11" s="20" t="s">
        <v>31</v>
      </c>
      <c r="B11" s="5">
        <v>130630</v>
      </c>
      <c r="C11" s="5">
        <v>235494</v>
      </c>
      <c r="D11" s="5">
        <v>4354796</v>
      </c>
      <c r="E11" s="5">
        <v>0</v>
      </c>
      <c r="F11" s="5">
        <v>0</v>
      </c>
      <c r="G11" s="5">
        <v>0</v>
      </c>
      <c r="H11" s="5">
        <f t="shared" si="0"/>
        <v>4720920</v>
      </c>
      <c r="I11" s="5"/>
      <c r="J11" s="5">
        <v>579363</v>
      </c>
      <c r="K11" s="5">
        <v>0</v>
      </c>
      <c r="L11" s="50"/>
      <c r="M11" s="31"/>
      <c r="N11" s="50"/>
    </row>
    <row r="12" spans="1:14" ht="12.75">
      <c r="A12" s="20" t="s">
        <v>32</v>
      </c>
      <c r="B12" s="5">
        <v>0</v>
      </c>
      <c r="C12" s="5">
        <v>0</v>
      </c>
      <c r="D12" s="5">
        <v>81709233</v>
      </c>
      <c r="E12" s="5">
        <v>0</v>
      </c>
      <c r="F12" s="5">
        <v>3883984</v>
      </c>
      <c r="G12" s="5">
        <v>0</v>
      </c>
      <c r="H12" s="5">
        <f t="shared" si="0"/>
        <v>85593217</v>
      </c>
      <c r="I12" s="5"/>
      <c r="J12" s="5">
        <v>0</v>
      </c>
      <c r="K12" s="5">
        <v>0</v>
      </c>
      <c r="L12" s="50"/>
      <c r="M12" s="31"/>
      <c r="N12" s="50"/>
    </row>
    <row r="13" spans="1:14" ht="12.75">
      <c r="A13" s="20" t="s">
        <v>33</v>
      </c>
      <c r="B13" s="5">
        <v>1069814</v>
      </c>
      <c r="C13" s="5">
        <v>1967380</v>
      </c>
      <c r="D13" s="5">
        <v>7136606</v>
      </c>
      <c r="E13" s="5">
        <v>0</v>
      </c>
      <c r="F13" s="5">
        <v>0</v>
      </c>
      <c r="G13" s="5">
        <v>0</v>
      </c>
      <c r="H13" s="5">
        <f t="shared" si="0"/>
        <v>10173800</v>
      </c>
      <c r="I13" s="5"/>
      <c r="J13" s="5">
        <v>0</v>
      </c>
      <c r="K13" s="5">
        <v>0</v>
      </c>
      <c r="L13" s="50"/>
      <c r="M13" s="31"/>
      <c r="N13" s="50"/>
    </row>
    <row r="14" spans="1:14" ht="12.75">
      <c r="A14" s="20" t="s">
        <v>34</v>
      </c>
      <c r="B14" s="5">
        <v>968920</v>
      </c>
      <c r="C14" s="5">
        <v>0</v>
      </c>
      <c r="D14" s="5">
        <v>17624987</v>
      </c>
      <c r="E14" s="5">
        <v>144450</v>
      </c>
      <c r="F14" s="5">
        <v>0</v>
      </c>
      <c r="G14" s="5">
        <v>0</v>
      </c>
      <c r="H14" s="5">
        <f t="shared" si="0"/>
        <v>18738357</v>
      </c>
      <c r="I14" s="5"/>
      <c r="J14" s="5">
        <v>0</v>
      </c>
      <c r="K14" s="5">
        <v>0</v>
      </c>
      <c r="L14" s="50"/>
      <c r="M14" s="31"/>
      <c r="N14" s="50"/>
    </row>
    <row r="15" spans="1:14" ht="12.75">
      <c r="A15" s="20" t="s">
        <v>35</v>
      </c>
      <c r="B15" s="5">
        <v>0</v>
      </c>
      <c r="C15" s="5">
        <v>0</v>
      </c>
      <c r="D15" s="5">
        <v>5179330</v>
      </c>
      <c r="E15" s="5">
        <v>0</v>
      </c>
      <c r="F15" s="5">
        <v>0</v>
      </c>
      <c r="G15" s="5">
        <v>0</v>
      </c>
      <c r="H15" s="5">
        <f t="shared" si="0"/>
        <v>5179330</v>
      </c>
      <c r="I15" s="5"/>
      <c r="J15" s="5">
        <v>0</v>
      </c>
      <c r="K15" s="5">
        <v>0</v>
      </c>
      <c r="L15" s="50"/>
      <c r="M15" s="31"/>
      <c r="N15" s="50"/>
    </row>
    <row r="16" spans="1:14" ht="12.75">
      <c r="A16" s="90" t="s">
        <v>131</v>
      </c>
      <c r="B16" s="5">
        <v>0</v>
      </c>
      <c r="C16" s="5">
        <v>0</v>
      </c>
      <c r="D16" s="5">
        <v>4566974</v>
      </c>
      <c r="E16" s="5">
        <v>0</v>
      </c>
      <c r="F16" s="5">
        <v>0</v>
      </c>
      <c r="G16" s="5">
        <v>0</v>
      </c>
      <c r="H16" s="5">
        <f t="shared" si="0"/>
        <v>4566974</v>
      </c>
      <c r="I16" s="5"/>
      <c r="J16" s="5">
        <v>0</v>
      </c>
      <c r="K16" s="5">
        <v>0</v>
      </c>
      <c r="L16" s="50"/>
      <c r="M16" s="31"/>
      <c r="N16" s="50"/>
    </row>
    <row r="17" spans="1:14" ht="12.75">
      <c r="A17" s="20" t="s">
        <v>36</v>
      </c>
      <c r="B17" s="5">
        <v>1320486</v>
      </c>
      <c r="C17" s="5">
        <v>534</v>
      </c>
      <c r="D17" s="5">
        <v>34221125</v>
      </c>
      <c r="E17" s="5">
        <v>0</v>
      </c>
      <c r="F17" s="5">
        <v>3410359</v>
      </c>
      <c r="G17" s="5">
        <v>4074020</v>
      </c>
      <c r="H17" s="5">
        <f t="shared" si="0"/>
        <v>43026524</v>
      </c>
      <c r="I17" s="5"/>
      <c r="J17" s="5">
        <v>0</v>
      </c>
      <c r="K17" s="5">
        <v>0</v>
      </c>
      <c r="L17" s="50"/>
      <c r="M17" s="31"/>
      <c r="N17" s="50"/>
    </row>
    <row r="18" spans="1:14" ht="12.75">
      <c r="A18" s="20" t="s">
        <v>37</v>
      </c>
      <c r="B18" s="5">
        <v>4165256</v>
      </c>
      <c r="C18" s="5">
        <v>961485</v>
      </c>
      <c r="D18" s="5">
        <v>17120294</v>
      </c>
      <c r="E18" s="5">
        <v>97296</v>
      </c>
      <c r="F18" s="5">
        <v>14203656</v>
      </c>
      <c r="G18" s="5">
        <v>0</v>
      </c>
      <c r="H18" s="5">
        <f t="shared" si="0"/>
        <v>36547987</v>
      </c>
      <c r="I18" s="5"/>
      <c r="J18" s="5">
        <v>236</v>
      </c>
      <c r="K18" s="5">
        <v>0</v>
      </c>
      <c r="L18" s="50"/>
      <c r="M18" s="31"/>
      <c r="N18" s="50"/>
    </row>
    <row r="19" spans="1:14" ht="12.75">
      <c r="A19" s="20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5"/>
      <c r="J19" s="5">
        <v>0</v>
      </c>
      <c r="K19" s="5">
        <v>0</v>
      </c>
      <c r="L19" s="50"/>
      <c r="M19" s="31"/>
      <c r="N19" s="50"/>
    </row>
    <row r="20" spans="1:14" ht="12.75">
      <c r="A20" s="20" t="s">
        <v>39</v>
      </c>
      <c r="B20" s="5">
        <v>883188</v>
      </c>
      <c r="C20" s="5">
        <v>496095</v>
      </c>
      <c r="D20" s="5">
        <v>3456650</v>
      </c>
      <c r="E20" s="5">
        <v>135700</v>
      </c>
      <c r="F20" s="5">
        <v>0</v>
      </c>
      <c r="G20" s="5">
        <v>0</v>
      </c>
      <c r="H20" s="5">
        <f t="shared" si="0"/>
        <v>4971633</v>
      </c>
      <c r="I20" s="5"/>
      <c r="J20" s="5">
        <v>0</v>
      </c>
      <c r="K20" s="5">
        <v>0</v>
      </c>
      <c r="L20" s="50"/>
      <c r="M20" s="31"/>
      <c r="N20" s="50"/>
    </row>
    <row r="21" spans="1:14" ht="12.75">
      <c r="A21" s="20" t="s">
        <v>40</v>
      </c>
      <c r="B21" s="5">
        <v>0</v>
      </c>
      <c r="C21" s="5">
        <v>0</v>
      </c>
      <c r="D21" s="5">
        <v>2867578</v>
      </c>
      <c r="E21" s="5">
        <v>0</v>
      </c>
      <c r="F21" s="5">
        <v>0</v>
      </c>
      <c r="G21" s="5">
        <v>0</v>
      </c>
      <c r="H21" s="5">
        <f t="shared" si="0"/>
        <v>2867578</v>
      </c>
      <c r="I21" s="5"/>
      <c r="J21" s="5">
        <v>0</v>
      </c>
      <c r="K21" s="5">
        <v>0</v>
      </c>
      <c r="L21" s="50"/>
      <c r="M21" s="31"/>
      <c r="N21" s="50"/>
    </row>
    <row r="22" spans="1:14" ht="12.75">
      <c r="A22" s="20" t="s">
        <v>41</v>
      </c>
      <c r="B22" s="5">
        <v>0</v>
      </c>
      <c r="C22" s="5">
        <v>0</v>
      </c>
      <c r="D22" s="5">
        <v>56873824</v>
      </c>
      <c r="E22" s="5">
        <v>0</v>
      </c>
      <c r="F22" s="5">
        <v>0</v>
      </c>
      <c r="G22" s="5">
        <v>0</v>
      </c>
      <c r="H22" s="5">
        <f t="shared" si="0"/>
        <v>56873824</v>
      </c>
      <c r="I22" s="5"/>
      <c r="J22" s="5">
        <v>0</v>
      </c>
      <c r="K22" s="5">
        <v>0</v>
      </c>
      <c r="L22" s="50"/>
      <c r="M22" s="31"/>
      <c r="N22" s="50"/>
    </row>
    <row r="23" spans="1:14" ht="12.75">
      <c r="A23" s="20" t="s">
        <v>42</v>
      </c>
      <c r="B23" s="5">
        <v>329248</v>
      </c>
      <c r="C23" s="5">
        <v>635364</v>
      </c>
      <c r="D23" s="5">
        <v>25111682</v>
      </c>
      <c r="E23" s="5">
        <v>105705</v>
      </c>
      <c r="F23" s="5">
        <v>0</v>
      </c>
      <c r="G23" s="5">
        <v>0</v>
      </c>
      <c r="H23" s="5">
        <f t="shared" si="0"/>
        <v>26181999</v>
      </c>
      <c r="I23" s="5"/>
      <c r="J23" s="5">
        <v>0</v>
      </c>
      <c r="K23" s="5">
        <v>0</v>
      </c>
      <c r="L23" s="50"/>
      <c r="M23" s="31"/>
      <c r="N23" s="50"/>
    </row>
    <row r="24" spans="1:14" ht="12.75">
      <c r="A24" s="20" t="s">
        <v>43</v>
      </c>
      <c r="B24" s="5">
        <v>0</v>
      </c>
      <c r="C24" s="5">
        <v>0</v>
      </c>
      <c r="D24" s="5">
        <v>8507792</v>
      </c>
      <c r="E24" s="5">
        <v>0</v>
      </c>
      <c r="F24" s="5">
        <v>0</v>
      </c>
      <c r="G24" s="5">
        <v>0</v>
      </c>
      <c r="H24" s="5">
        <f t="shared" si="0"/>
        <v>8507792</v>
      </c>
      <c r="I24" s="5"/>
      <c r="J24" s="5">
        <v>0</v>
      </c>
      <c r="K24" s="5">
        <v>0</v>
      </c>
      <c r="L24" s="50"/>
      <c r="M24" s="31"/>
      <c r="N24" s="50"/>
    </row>
    <row r="25" spans="1:14" ht="12.75">
      <c r="A25" s="20" t="s">
        <v>44</v>
      </c>
      <c r="B25" s="5">
        <v>1603713</v>
      </c>
      <c r="C25" s="5">
        <v>0</v>
      </c>
      <c r="D25" s="5">
        <v>4549529</v>
      </c>
      <c r="E25" s="5">
        <v>301174</v>
      </c>
      <c r="F25" s="5">
        <v>2323544</v>
      </c>
      <c r="G25" s="5">
        <v>1033761</v>
      </c>
      <c r="H25" s="5">
        <f t="shared" si="0"/>
        <v>9811721</v>
      </c>
      <c r="I25" s="5"/>
      <c r="J25" s="5">
        <v>0</v>
      </c>
      <c r="K25" s="5">
        <v>0</v>
      </c>
      <c r="L25" s="50"/>
      <c r="M25" s="31"/>
      <c r="N25" s="50"/>
    </row>
    <row r="26" spans="1:14" ht="12.75">
      <c r="A26" s="20" t="s">
        <v>45</v>
      </c>
      <c r="B26" s="5">
        <v>1108358</v>
      </c>
      <c r="C26" s="5">
        <v>42175</v>
      </c>
      <c r="D26" s="5">
        <v>8354640</v>
      </c>
      <c r="E26" s="5">
        <v>906792</v>
      </c>
      <c r="F26" s="5">
        <v>6289688</v>
      </c>
      <c r="G26" s="5">
        <v>0</v>
      </c>
      <c r="H26" s="5">
        <f t="shared" si="0"/>
        <v>16701653</v>
      </c>
      <c r="I26" s="5"/>
      <c r="J26" s="5">
        <v>0</v>
      </c>
      <c r="K26" s="5">
        <v>0</v>
      </c>
      <c r="L26" s="50"/>
      <c r="M26" s="31"/>
      <c r="N26" s="50"/>
    </row>
    <row r="27" spans="1:14" ht="12.75">
      <c r="A27" s="20" t="s">
        <v>46</v>
      </c>
      <c r="B27" s="5">
        <v>0</v>
      </c>
      <c r="C27" s="5">
        <v>0</v>
      </c>
      <c r="D27" s="5">
        <v>13864552</v>
      </c>
      <c r="E27" s="5">
        <v>0</v>
      </c>
      <c r="F27" s="5">
        <v>0</v>
      </c>
      <c r="G27" s="5">
        <v>0</v>
      </c>
      <c r="H27" s="5">
        <f t="shared" si="0"/>
        <v>13864552</v>
      </c>
      <c r="I27" s="5"/>
      <c r="J27" s="5">
        <v>0</v>
      </c>
      <c r="K27" s="5">
        <v>0</v>
      </c>
      <c r="L27" s="50"/>
      <c r="M27" s="31"/>
      <c r="N27" s="50"/>
    </row>
    <row r="28" spans="1:14" ht="12.75">
      <c r="A28" s="20" t="s">
        <v>47</v>
      </c>
      <c r="B28" s="5">
        <v>0</v>
      </c>
      <c r="C28" s="5">
        <v>0</v>
      </c>
      <c r="D28" s="5">
        <v>3018598</v>
      </c>
      <c r="E28" s="5">
        <v>0</v>
      </c>
      <c r="F28" s="5">
        <v>0</v>
      </c>
      <c r="G28" s="5">
        <v>0</v>
      </c>
      <c r="H28" s="5">
        <f t="shared" si="0"/>
        <v>3018598</v>
      </c>
      <c r="I28" s="5"/>
      <c r="J28" s="5">
        <v>0</v>
      </c>
      <c r="K28" s="5">
        <v>0</v>
      </c>
      <c r="L28" s="50"/>
      <c r="M28" s="31"/>
      <c r="N28" s="50"/>
    </row>
    <row r="29" spans="1:14" ht="12.75">
      <c r="A29" s="20" t="s">
        <v>48</v>
      </c>
      <c r="B29" s="5">
        <v>378715</v>
      </c>
      <c r="C29" s="5">
        <v>0</v>
      </c>
      <c r="D29" s="5">
        <v>20996181</v>
      </c>
      <c r="E29" s="5">
        <v>0</v>
      </c>
      <c r="F29" s="5">
        <v>1926511</v>
      </c>
      <c r="G29" s="5">
        <v>0</v>
      </c>
      <c r="H29" s="5">
        <f t="shared" si="0"/>
        <v>23301407</v>
      </c>
      <c r="I29" s="5"/>
      <c r="J29" s="5">
        <v>0</v>
      </c>
      <c r="K29" s="5">
        <v>0</v>
      </c>
      <c r="L29" s="50"/>
      <c r="M29" s="31"/>
      <c r="N29" s="50"/>
    </row>
    <row r="30" spans="1:14" ht="12.75">
      <c r="A30" s="20" t="s">
        <v>49</v>
      </c>
      <c r="B30" s="5">
        <v>210456</v>
      </c>
      <c r="C30" s="5">
        <v>5506542</v>
      </c>
      <c r="D30" s="5">
        <v>36493541</v>
      </c>
      <c r="E30" s="5">
        <v>0</v>
      </c>
      <c r="F30" s="5">
        <v>0</v>
      </c>
      <c r="G30" s="5">
        <v>2762834</v>
      </c>
      <c r="H30" s="5">
        <f t="shared" si="0"/>
        <v>44973373</v>
      </c>
      <c r="I30" s="5"/>
      <c r="J30" s="5">
        <v>0</v>
      </c>
      <c r="K30" s="5">
        <v>0</v>
      </c>
      <c r="L30" s="50"/>
      <c r="M30" s="31"/>
      <c r="N30" s="50"/>
    </row>
    <row r="31" spans="1:14" ht="12.75">
      <c r="A31" s="20" t="s">
        <v>50</v>
      </c>
      <c r="B31" s="5">
        <v>1221671</v>
      </c>
      <c r="C31" s="5">
        <v>2061496</v>
      </c>
      <c r="D31" s="5">
        <v>17802901</v>
      </c>
      <c r="E31" s="5">
        <v>0</v>
      </c>
      <c r="F31" s="5">
        <v>10995854</v>
      </c>
      <c r="G31" s="5">
        <v>0</v>
      </c>
      <c r="H31" s="5">
        <f t="shared" si="0"/>
        <v>32081922</v>
      </c>
      <c r="I31" s="5"/>
      <c r="J31" s="5">
        <v>0</v>
      </c>
      <c r="K31" s="5">
        <v>0</v>
      </c>
      <c r="L31" s="50"/>
      <c r="M31" s="31"/>
      <c r="N31" s="50"/>
    </row>
    <row r="32" spans="1:14" ht="12.75">
      <c r="A32" s="20" t="s">
        <v>51</v>
      </c>
      <c r="B32" s="5">
        <v>206267</v>
      </c>
      <c r="C32" s="5">
        <v>1708155</v>
      </c>
      <c r="D32" s="5">
        <v>20310668</v>
      </c>
      <c r="E32" s="5">
        <v>126919</v>
      </c>
      <c r="F32" s="5">
        <v>0</v>
      </c>
      <c r="G32" s="5">
        <v>1015534</v>
      </c>
      <c r="H32" s="5">
        <f t="shared" si="0"/>
        <v>23367543</v>
      </c>
      <c r="I32" s="5"/>
      <c r="J32" s="5">
        <v>0</v>
      </c>
      <c r="K32" s="5">
        <v>0</v>
      </c>
      <c r="L32" s="50"/>
      <c r="M32" s="31"/>
      <c r="N32" s="50"/>
    </row>
    <row r="33" spans="1:14" ht="12.75">
      <c r="A33" s="20" t="s">
        <v>52</v>
      </c>
      <c r="B33" s="5">
        <v>0</v>
      </c>
      <c r="C33" s="5">
        <v>0</v>
      </c>
      <c r="D33" s="5">
        <v>6293116</v>
      </c>
      <c r="E33" s="5">
        <v>0</v>
      </c>
      <c r="F33" s="5">
        <v>0</v>
      </c>
      <c r="G33" s="5">
        <v>0</v>
      </c>
      <c r="H33" s="5">
        <f t="shared" si="0"/>
        <v>6293116</v>
      </c>
      <c r="I33" s="5"/>
      <c r="J33" s="5">
        <v>0</v>
      </c>
      <c r="K33" s="5">
        <v>0</v>
      </c>
      <c r="L33" s="50"/>
      <c r="M33" s="31"/>
      <c r="N33" s="50"/>
    </row>
    <row r="34" spans="1:14" ht="12.75">
      <c r="A34" s="20" t="s">
        <v>53</v>
      </c>
      <c r="B34" s="5">
        <v>329123</v>
      </c>
      <c r="C34" s="5">
        <v>6534828</v>
      </c>
      <c r="D34" s="5">
        <v>17804617</v>
      </c>
      <c r="E34" s="5">
        <v>0</v>
      </c>
      <c r="F34" s="5">
        <v>0</v>
      </c>
      <c r="G34" s="5">
        <v>0</v>
      </c>
      <c r="H34" s="5">
        <f t="shared" si="0"/>
        <v>24668568</v>
      </c>
      <c r="I34" s="5"/>
      <c r="J34" s="5">
        <v>0</v>
      </c>
      <c r="K34" s="5">
        <v>0</v>
      </c>
      <c r="L34" s="50"/>
      <c r="M34" s="31"/>
      <c r="N34" s="50"/>
    </row>
    <row r="35" spans="1:14" ht="12.75">
      <c r="A35" s="20" t="s">
        <v>54</v>
      </c>
      <c r="B35" s="5">
        <v>886002</v>
      </c>
      <c r="C35" s="5">
        <v>0</v>
      </c>
      <c r="D35" s="5">
        <v>2038981</v>
      </c>
      <c r="E35" s="5">
        <v>265708</v>
      </c>
      <c r="F35" s="5">
        <v>0</v>
      </c>
      <c r="G35" s="5">
        <v>0</v>
      </c>
      <c r="H35" s="5">
        <f t="shared" si="0"/>
        <v>3190691</v>
      </c>
      <c r="I35" s="5"/>
      <c r="J35" s="5">
        <v>0</v>
      </c>
      <c r="K35" s="5">
        <v>0</v>
      </c>
      <c r="L35" s="50"/>
      <c r="M35" s="31"/>
      <c r="N35" s="50"/>
    </row>
    <row r="36" spans="1:14" ht="12.75">
      <c r="A36" s="20" t="s">
        <v>55</v>
      </c>
      <c r="B36" s="5">
        <v>1402137</v>
      </c>
      <c r="C36" s="5">
        <v>0</v>
      </c>
      <c r="D36" s="5">
        <v>7603345</v>
      </c>
      <c r="E36" s="5">
        <v>473802</v>
      </c>
      <c r="F36" s="5">
        <v>0</v>
      </c>
      <c r="G36" s="5">
        <v>1115353</v>
      </c>
      <c r="H36" s="5">
        <f t="shared" si="0"/>
        <v>10594637</v>
      </c>
      <c r="I36" s="5"/>
      <c r="J36" s="5">
        <v>0</v>
      </c>
      <c r="K36" s="5">
        <v>0</v>
      </c>
      <c r="L36" s="50"/>
      <c r="M36" s="31"/>
      <c r="N36" s="50"/>
    </row>
    <row r="37" spans="1:14" ht="12.75">
      <c r="A37" s="20" t="s">
        <v>56</v>
      </c>
      <c r="B37" s="5">
        <v>1194066</v>
      </c>
      <c r="C37" s="5">
        <v>0</v>
      </c>
      <c r="D37" s="5">
        <v>283604</v>
      </c>
      <c r="E37" s="5">
        <v>181099</v>
      </c>
      <c r="F37" s="5">
        <v>910766</v>
      </c>
      <c r="G37" s="5">
        <v>10887</v>
      </c>
      <c r="H37" s="5">
        <f t="shared" si="0"/>
        <v>2580422</v>
      </c>
      <c r="I37" s="5"/>
      <c r="J37" s="5">
        <v>0</v>
      </c>
      <c r="K37" s="5">
        <v>0</v>
      </c>
      <c r="L37" s="50"/>
      <c r="M37" s="31"/>
      <c r="N37" s="50"/>
    </row>
    <row r="38" spans="1:14" ht="12.75">
      <c r="A38" s="20" t="s">
        <v>57</v>
      </c>
      <c r="B38" s="5">
        <v>591759</v>
      </c>
      <c r="C38" s="5">
        <v>948739</v>
      </c>
      <c r="D38" s="5">
        <v>2013625</v>
      </c>
      <c r="E38" s="5">
        <v>159286</v>
      </c>
      <c r="F38" s="5">
        <v>211340</v>
      </c>
      <c r="G38" s="5">
        <v>657121</v>
      </c>
      <c r="H38" s="5">
        <f t="shared" si="0"/>
        <v>4581870</v>
      </c>
      <c r="I38" s="5"/>
      <c r="J38" s="5">
        <v>0</v>
      </c>
      <c r="K38" s="5">
        <v>0</v>
      </c>
      <c r="L38" s="50"/>
      <c r="M38" s="31"/>
      <c r="N38" s="50"/>
    </row>
    <row r="39" spans="1:14" ht="12.75">
      <c r="A39" s="20" t="s">
        <v>58</v>
      </c>
      <c r="B39" s="5">
        <v>1318709</v>
      </c>
      <c r="C39" s="5">
        <v>1611075</v>
      </c>
      <c r="D39" s="5">
        <v>19165927</v>
      </c>
      <c r="E39" s="5">
        <v>297510</v>
      </c>
      <c r="F39" s="5">
        <v>3980957</v>
      </c>
      <c r="G39" s="5">
        <v>0</v>
      </c>
      <c r="H39" s="5">
        <f t="shared" si="0"/>
        <v>26374178</v>
      </c>
      <c r="I39" s="5"/>
      <c r="J39" s="5">
        <v>0</v>
      </c>
      <c r="K39" s="5">
        <v>0</v>
      </c>
      <c r="L39" s="50"/>
      <c r="M39" s="31"/>
      <c r="N39" s="50"/>
    </row>
    <row r="40" spans="1:14" ht="12.75">
      <c r="A40" s="20" t="s">
        <v>59</v>
      </c>
      <c r="B40" s="5">
        <v>896800</v>
      </c>
      <c r="C40" s="5">
        <v>2839823</v>
      </c>
      <c r="D40" s="5">
        <v>4570964</v>
      </c>
      <c r="E40" s="5">
        <v>0</v>
      </c>
      <c r="F40" s="5">
        <v>0</v>
      </c>
      <c r="G40" s="5">
        <v>0</v>
      </c>
      <c r="H40" s="5">
        <f t="shared" si="0"/>
        <v>8307587</v>
      </c>
      <c r="I40" s="5"/>
      <c r="J40" s="5">
        <v>0</v>
      </c>
      <c r="K40" s="5">
        <v>0</v>
      </c>
      <c r="L40" s="50"/>
      <c r="M40" s="31"/>
      <c r="N40" s="50"/>
    </row>
    <row r="41" spans="1:14" ht="12.75">
      <c r="A41" s="20" t="s">
        <v>60</v>
      </c>
      <c r="B41" s="5">
        <v>574003</v>
      </c>
      <c r="C41" s="5">
        <v>0</v>
      </c>
      <c r="D41" s="5">
        <v>101409995</v>
      </c>
      <c r="E41" s="5">
        <v>0</v>
      </c>
      <c r="F41" s="5">
        <v>0</v>
      </c>
      <c r="G41" s="5">
        <v>0</v>
      </c>
      <c r="H41" s="5">
        <f t="shared" si="0"/>
        <v>101983998</v>
      </c>
      <c r="I41" s="5"/>
      <c r="J41" s="5">
        <v>0</v>
      </c>
      <c r="K41" s="5">
        <v>0</v>
      </c>
      <c r="L41" s="50"/>
      <c r="M41" s="31"/>
      <c r="N41" s="50"/>
    </row>
    <row r="42" spans="1:14" ht="12.75">
      <c r="A42" s="20" t="s">
        <v>61</v>
      </c>
      <c r="B42" s="5">
        <v>1665289</v>
      </c>
      <c r="C42" s="5">
        <v>0</v>
      </c>
      <c r="D42" s="5">
        <v>55924663</v>
      </c>
      <c r="E42" s="5">
        <v>0</v>
      </c>
      <c r="F42" s="5">
        <v>0</v>
      </c>
      <c r="G42" s="5">
        <v>12049276</v>
      </c>
      <c r="H42" s="5">
        <f t="shared" si="0"/>
        <v>69639228</v>
      </c>
      <c r="I42" s="5"/>
      <c r="J42" s="5">
        <v>0</v>
      </c>
      <c r="K42" s="5">
        <v>0</v>
      </c>
      <c r="L42" s="50"/>
      <c r="M42" s="31"/>
      <c r="N42" s="50"/>
    </row>
    <row r="43" spans="1:14" ht="12.75">
      <c r="A43" s="20" t="s">
        <v>62</v>
      </c>
      <c r="B43" s="5">
        <v>310010</v>
      </c>
      <c r="C43" s="5">
        <v>0</v>
      </c>
      <c r="D43" s="5">
        <v>1434169</v>
      </c>
      <c r="E43" s="5">
        <v>15836</v>
      </c>
      <c r="F43" s="5">
        <v>0</v>
      </c>
      <c r="G43" s="5">
        <v>746007</v>
      </c>
      <c r="H43" s="5">
        <f t="shared" si="0"/>
        <v>2506022</v>
      </c>
      <c r="I43" s="5"/>
      <c r="J43" s="5">
        <v>0</v>
      </c>
      <c r="K43" s="5">
        <v>0</v>
      </c>
      <c r="L43" s="50"/>
      <c r="M43" s="31"/>
      <c r="N43" s="50"/>
    </row>
    <row r="44" spans="1:14" ht="12.75">
      <c r="A44" s="20" t="s">
        <v>132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0</v>
      </c>
      <c r="I44" s="5"/>
      <c r="J44" s="5">
        <v>0</v>
      </c>
      <c r="K44" s="5">
        <v>0</v>
      </c>
      <c r="L44" s="50"/>
      <c r="M44" s="31"/>
      <c r="N44" s="50"/>
    </row>
    <row r="45" spans="1:14" ht="12.75">
      <c r="A45" s="20" t="s">
        <v>63</v>
      </c>
      <c r="B45" s="5">
        <v>3506233</v>
      </c>
      <c r="C45" s="5">
        <v>0</v>
      </c>
      <c r="D45" s="5">
        <v>66618423</v>
      </c>
      <c r="E45" s="5">
        <v>0</v>
      </c>
      <c r="F45" s="5">
        <v>0</v>
      </c>
      <c r="G45" s="5">
        <v>0</v>
      </c>
      <c r="H45" s="5">
        <f t="shared" si="0"/>
        <v>70124656</v>
      </c>
      <c r="I45" s="5"/>
      <c r="J45" s="5">
        <v>0</v>
      </c>
      <c r="K45" s="5">
        <v>0</v>
      </c>
      <c r="L45" s="50"/>
      <c r="M45" s="31"/>
      <c r="N45" s="50"/>
    </row>
    <row r="46" spans="1:14" ht="12.75">
      <c r="A46" s="20" t="s">
        <v>64</v>
      </c>
      <c r="B46" s="5">
        <v>0</v>
      </c>
      <c r="C46" s="5">
        <v>0</v>
      </c>
      <c r="D46" s="5">
        <v>24909979</v>
      </c>
      <c r="E46" s="5">
        <v>0</v>
      </c>
      <c r="F46" s="5">
        <v>0</v>
      </c>
      <c r="G46" s="5">
        <v>0</v>
      </c>
      <c r="H46" s="5">
        <f t="shared" si="0"/>
        <v>24909979</v>
      </c>
      <c r="I46" s="5"/>
      <c r="J46" s="5">
        <v>0</v>
      </c>
      <c r="K46" s="5">
        <v>0</v>
      </c>
      <c r="L46" s="50"/>
      <c r="M46" s="31"/>
      <c r="N46" s="50"/>
    </row>
    <row r="47" spans="1:14" ht="12.75">
      <c r="A47" s="20" t="s">
        <v>65</v>
      </c>
      <c r="B47" s="5">
        <v>1272097</v>
      </c>
      <c r="C47" s="5">
        <v>0</v>
      </c>
      <c r="D47" s="5">
        <v>17980687</v>
      </c>
      <c r="E47" s="5">
        <v>156006</v>
      </c>
      <c r="F47" s="5">
        <v>0</v>
      </c>
      <c r="G47" s="5">
        <v>0</v>
      </c>
      <c r="H47" s="5">
        <f t="shared" si="0"/>
        <v>19408790</v>
      </c>
      <c r="I47" s="5"/>
      <c r="J47" s="5">
        <v>0</v>
      </c>
      <c r="K47" s="5">
        <v>0</v>
      </c>
      <c r="L47" s="50"/>
      <c r="M47" s="31"/>
      <c r="N47" s="50"/>
    </row>
    <row r="48" spans="1:14" ht="12.75">
      <c r="A48" s="20" t="s">
        <v>66</v>
      </c>
      <c r="B48" s="5">
        <v>0</v>
      </c>
      <c r="C48" s="5">
        <v>0</v>
      </c>
      <c r="D48" s="5">
        <v>55336804</v>
      </c>
      <c r="E48" s="5">
        <v>0</v>
      </c>
      <c r="F48" s="5">
        <v>0</v>
      </c>
      <c r="G48" s="5">
        <v>0</v>
      </c>
      <c r="H48" s="5">
        <f t="shared" si="0"/>
        <v>55336804</v>
      </c>
      <c r="I48" s="5"/>
      <c r="J48" s="5">
        <v>0</v>
      </c>
      <c r="K48" s="5">
        <v>0</v>
      </c>
      <c r="L48" s="50"/>
      <c r="M48" s="31"/>
      <c r="N48" s="50"/>
    </row>
    <row r="49" spans="1:14" ht="12.75">
      <c r="A49" s="20" t="s">
        <v>67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  <c r="I49" s="5"/>
      <c r="J49" s="5">
        <v>0</v>
      </c>
      <c r="K49" s="5">
        <v>0</v>
      </c>
      <c r="L49" s="50"/>
      <c r="M49" s="31"/>
      <c r="N49" s="50"/>
    </row>
    <row r="50" spans="1:14" ht="12.75">
      <c r="A50" s="20" t="s">
        <v>68</v>
      </c>
      <c r="B50" s="5">
        <v>0</v>
      </c>
      <c r="C50" s="5">
        <v>0</v>
      </c>
      <c r="D50" s="5">
        <v>6633774</v>
      </c>
      <c r="E50" s="5">
        <v>0</v>
      </c>
      <c r="F50" s="5">
        <v>0</v>
      </c>
      <c r="G50" s="5">
        <v>0</v>
      </c>
      <c r="H50" s="5">
        <f t="shared" si="0"/>
        <v>6633774</v>
      </c>
      <c r="I50" s="5"/>
      <c r="J50" s="5">
        <v>0</v>
      </c>
      <c r="K50" s="5">
        <v>0</v>
      </c>
      <c r="L50" s="50"/>
      <c r="M50" s="31"/>
      <c r="N50" s="50"/>
    </row>
    <row r="51" spans="1:14" ht="12.75">
      <c r="A51" s="20" t="s">
        <v>69</v>
      </c>
      <c r="B51" s="5">
        <v>0</v>
      </c>
      <c r="C51" s="5">
        <v>0</v>
      </c>
      <c r="D51" s="5">
        <v>9867439</v>
      </c>
      <c r="E51" s="5">
        <v>0</v>
      </c>
      <c r="F51" s="5">
        <v>0</v>
      </c>
      <c r="G51" s="5">
        <v>0</v>
      </c>
      <c r="H51" s="5">
        <f t="shared" si="0"/>
        <v>9867439</v>
      </c>
      <c r="I51" s="5"/>
      <c r="J51" s="5">
        <v>0</v>
      </c>
      <c r="K51" s="5">
        <v>0</v>
      </c>
      <c r="L51" s="50"/>
      <c r="M51" s="31"/>
      <c r="N51" s="50"/>
    </row>
    <row r="52" spans="1:14" ht="12.75">
      <c r="A52" s="20" t="s">
        <v>70</v>
      </c>
      <c r="B52" s="5">
        <v>0</v>
      </c>
      <c r="C52" s="5">
        <v>0</v>
      </c>
      <c r="D52" s="5">
        <v>1710801</v>
      </c>
      <c r="E52" s="5">
        <v>0</v>
      </c>
      <c r="F52" s="5">
        <v>0</v>
      </c>
      <c r="G52" s="5">
        <v>0</v>
      </c>
      <c r="H52" s="5">
        <f t="shared" si="0"/>
        <v>1710801</v>
      </c>
      <c r="I52" s="5"/>
      <c r="J52" s="5">
        <v>0</v>
      </c>
      <c r="K52" s="5">
        <v>0</v>
      </c>
      <c r="L52" s="50"/>
      <c r="M52" s="31"/>
      <c r="N52" s="50"/>
    </row>
    <row r="53" spans="1:14" ht="12.75">
      <c r="A53" s="20" t="s">
        <v>71</v>
      </c>
      <c r="B53" s="5">
        <v>3194</v>
      </c>
      <c r="C53" s="5">
        <v>8609218</v>
      </c>
      <c r="D53" s="5">
        <v>25030021</v>
      </c>
      <c r="E53" s="5">
        <v>0</v>
      </c>
      <c r="F53" s="5">
        <v>4059755</v>
      </c>
      <c r="G53" s="5">
        <v>0</v>
      </c>
      <c r="H53" s="5">
        <f t="shared" si="0"/>
        <v>37702188</v>
      </c>
      <c r="I53" s="5"/>
      <c r="J53" s="5">
        <v>0</v>
      </c>
      <c r="K53" s="5">
        <v>0</v>
      </c>
      <c r="L53" s="50"/>
      <c r="M53" s="31"/>
      <c r="N53" s="50"/>
    </row>
    <row r="54" spans="1:14" ht="12.75">
      <c r="A54" s="20" t="s">
        <v>72</v>
      </c>
      <c r="B54" s="5">
        <v>0</v>
      </c>
      <c r="C54" s="5">
        <v>0</v>
      </c>
      <c r="D54" s="5">
        <v>59844129</v>
      </c>
      <c r="E54" s="5">
        <v>0</v>
      </c>
      <c r="F54" s="5">
        <v>0</v>
      </c>
      <c r="G54" s="5">
        <v>0</v>
      </c>
      <c r="H54" s="5">
        <f t="shared" si="0"/>
        <v>59844129</v>
      </c>
      <c r="I54" s="5"/>
      <c r="J54" s="5">
        <v>0</v>
      </c>
      <c r="K54" s="5">
        <v>0</v>
      </c>
      <c r="L54" s="50"/>
      <c r="M54" s="31"/>
      <c r="N54" s="50"/>
    </row>
    <row r="55" spans="1:14" ht="12.75">
      <c r="A55" s="20" t="s">
        <v>73</v>
      </c>
      <c r="B55" s="5">
        <v>0</v>
      </c>
      <c r="C55" s="5">
        <v>0</v>
      </c>
      <c r="D55" s="5">
        <v>12591564</v>
      </c>
      <c r="E55" s="5">
        <v>0</v>
      </c>
      <c r="F55" s="5">
        <v>0</v>
      </c>
      <c r="G55" s="5">
        <v>0</v>
      </c>
      <c r="H55" s="5">
        <f t="shared" si="0"/>
        <v>12591564</v>
      </c>
      <c r="I55" s="5"/>
      <c r="J55" s="5">
        <v>0</v>
      </c>
      <c r="K55" s="5">
        <v>0</v>
      </c>
      <c r="L55" s="50"/>
      <c r="M55" s="31"/>
      <c r="N55" s="50"/>
    </row>
    <row r="56" spans="1:14" ht="12.75">
      <c r="A56" s="20" t="s">
        <v>74</v>
      </c>
      <c r="B56" s="5">
        <v>156562</v>
      </c>
      <c r="C56" s="5">
        <v>363599</v>
      </c>
      <c r="D56" s="5">
        <v>2936044</v>
      </c>
      <c r="E56" s="5">
        <v>115960</v>
      </c>
      <c r="F56" s="5">
        <v>372722</v>
      </c>
      <c r="G56" s="5">
        <v>0</v>
      </c>
      <c r="H56" s="5">
        <f t="shared" si="0"/>
        <v>3944887</v>
      </c>
      <c r="I56" s="5"/>
      <c r="J56" s="5">
        <v>0</v>
      </c>
      <c r="K56" s="5">
        <v>0</v>
      </c>
      <c r="L56" s="50"/>
      <c r="M56" s="31"/>
      <c r="N56" s="50"/>
    </row>
    <row r="57" spans="1:14" ht="12.75">
      <c r="A57" s="20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0</v>
      </c>
      <c r="I57" s="5"/>
      <c r="J57" s="5">
        <v>0</v>
      </c>
      <c r="K57" s="5">
        <v>0</v>
      </c>
      <c r="L57" s="50"/>
      <c r="M57" s="31"/>
      <c r="N57" s="50"/>
    </row>
    <row r="58" spans="1:14" ht="12.75">
      <c r="A58" s="20" t="s">
        <v>76</v>
      </c>
      <c r="B58" s="5">
        <v>0</v>
      </c>
      <c r="C58" s="5">
        <v>0</v>
      </c>
      <c r="D58" s="5">
        <v>19304382</v>
      </c>
      <c r="E58" s="5">
        <v>0</v>
      </c>
      <c r="F58" s="5">
        <v>2024384</v>
      </c>
      <c r="G58" s="5">
        <v>0</v>
      </c>
      <c r="H58" s="5">
        <f t="shared" si="0"/>
        <v>21328766</v>
      </c>
      <c r="I58" s="5"/>
      <c r="J58" s="5">
        <v>0</v>
      </c>
      <c r="K58" s="5">
        <v>0</v>
      </c>
      <c r="L58" s="50"/>
      <c r="M58" s="31"/>
      <c r="N58" s="50"/>
    </row>
    <row r="59" spans="1:14" ht="12.75">
      <c r="A59" s="20" t="s">
        <v>77</v>
      </c>
      <c r="B59" s="5">
        <v>0</v>
      </c>
      <c r="C59" s="5">
        <v>66028</v>
      </c>
      <c r="D59" s="5">
        <v>41817416</v>
      </c>
      <c r="E59" s="5">
        <v>0</v>
      </c>
      <c r="F59" s="5">
        <v>0</v>
      </c>
      <c r="G59" s="5">
        <v>0</v>
      </c>
      <c r="H59" s="5">
        <f t="shared" si="0"/>
        <v>41883444</v>
      </c>
      <c r="I59" s="5"/>
      <c r="J59" s="5">
        <v>0</v>
      </c>
      <c r="K59" s="5">
        <v>0</v>
      </c>
      <c r="L59" s="50"/>
      <c r="M59" s="31"/>
      <c r="N59" s="50"/>
    </row>
    <row r="60" spans="1:14" ht="12.75">
      <c r="A60" s="20" t="s">
        <v>78</v>
      </c>
      <c r="B60" s="5">
        <v>311464</v>
      </c>
      <c r="C60" s="5">
        <v>0</v>
      </c>
      <c r="D60" s="5">
        <v>8262433</v>
      </c>
      <c r="E60" s="5">
        <v>153108</v>
      </c>
      <c r="F60" s="5">
        <v>0</v>
      </c>
      <c r="G60" s="5">
        <v>0</v>
      </c>
      <c r="H60" s="5">
        <f t="shared" si="0"/>
        <v>8727005</v>
      </c>
      <c r="I60" s="5"/>
      <c r="J60" s="5">
        <v>0</v>
      </c>
      <c r="K60" s="5">
        <v>0</v>
      </c>
      <c r="L60" s="50"/>
      <c r="M60" s="31"/>
      <c r="N60" s="50"/>
    </row>
    <row r="61" spans="1:14" ht="12.75">
      <c r="A61" s="20" t="s">
        <v>79</v>
      </c>
      <c r="B61" s="5">
        <v>2769328</v>
      </c>
      <c r="C61" s="5">
        <v>0</v>
      </c>
      <c r="D61" s="5">
        <v>15116871</v>
      </c>
      <c r="E61" s="5">
        <v>0</v>
      </c>
      <c r="F61" s="5">
        <v>6625152</v>
      </c>
      <c r="G61" s="5">
        <v>0</v>
      </c>
      <c r="H61" s="5">
        <f t="shared" si="0"/>
        <v>24511351</v>
      </c>
      <c r="I61" s="5"/>
      <c r="J61" s="5">
        <v>0</v>
      </c>
      <c r="K61" s="5">
        <v>0</v>
      </c>
      <c r="L61" s="50"/>
      <c r="M61" s="31"/>
      <c r="N61" s="50"/>
    </row>
    <row r="62" spans="1:14" ht="12.75">
      <c r="A62" s="20" t="s">
        <v>80</v>
      </c>
      <c r="B62" s="5">
        <v>280913</v>
      </c>
      <c r="C62" s="5">
        <v>0</v>
      </c>
      <c r="D62" s="5">
        <v>1983214</v>
      </c>
      <c r="E62" s="5">
        <v>104314</v>
      </c>
      <c r="F62" s="5">
        <v>421009</v>
      </c>
      <c r="G62" s="5">
        <v>25591</v>
      </c>
      <c r="H62" s="5">
        <f t="shared" si="0"/>
        <v>2815041</v>
      </c>
      <c r="I62" s="5"/>
      <c r="J62" s="5">
        <v>0</v>
      </c>
      <c r="K62" s="5">
        <v>0</v>
      </c>
      <c r="L62" s="50"/>
      <c r="M62" s="31"/>
      <c r="N62" s="50"/>
    </row>
    <row r="63" ht="12.75">
      <c r="N63" s="50"/>
    </row>
    <row r="64" spans="1:11" ht="12.75">
      <c r="A64" s="42" t="s">
        <v>133</v>
      </c>
      <c r="B64" s="75">
        <f>SUM(B7:B63)</f>
        <v>31064411</v>
      </c>
      <c r="C64" s="75">
        <f aca="true" t="shared" si="1" ref="C64:H64">SUM(C7:C63)</f>
        <v>35245699</v>
      </c>
      <c r="D64" s="75">
        <f t="shared" si="1"/>
        <v>1020399380</v>
      </c>
      <c r="E64" s="75">
        <f t="shared" si="1"/>
        <v>3740665</v>
      </c>
      <c r="F64" s="75">
        <f t="shared" si="1"/>
        <v>63004643</v>
      </c>
      <c r="G64" s="75">
        <f t="shared" si="1"/>
        <v>23490384</v>
      </c>
      <c r="H64" s="75">
        <f t="shared" si="1"/>
        <v>1176945182</v>
      </c>
      <c r="I64" s="76"/>
      <c r="J64" s="75">
        <f>SUM(J7:J63)</f>
        <v>579599</v>
      </c>
      <c r="K64" s="75">
        <f>SUM(K7:K63)</f>
        <v>0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2.57421875" style="1" customWidth="1"/>
    <col min="2" max="2" width="8.7109375" style="1" customWidth="1"/>
    <col min="3" max="3" width="9.57421875" style="1" customWidth="1"/>
    <col min="4" max="4" width="10.8515625" style="1" customWidth="1"/>
    <col min="5" max="6" width="9.140625" style="1" customWidth="1"/>
    <col min="7" max="7" width="10.00390625" style="1" customWidth="1"/>
    <col min="8" max="8" width="11.00390625" style="1" customWidth="1"/>
    <col min="9" max="9" width="5.57421875" style="1" customWidth="1"/>
    <col min="10" max="10" width="10.140625" style="1" customWidth="1"/>
    <col min="11" max="11" width="9.8515625" style="1" customWidth="1"/>
    <col min="12" max="12" width="11.421875" style="1" customWidth="1"/>
    <col min="13" max="13" width="12.7109375" style="1" bestFit="1" customWidth="1"/>
    <col min="14" max="16" width="11.421875" style="1" customWidth="1"/>
    <col min="17" max="17" width="12.7109375" style="1" bestFit="1" customWidth="1"/>
    <col min="18" max="18" width="11.421875" style="1" customWidth="1"/>
    <col min="19" max="19" width="12.28125" style="1" bestFit="1" customWidth="1"/>
    <col min="20" max="16384" width="11.421875" style="1" customWidth="1"/>
  </cols>
  <sheetData>
    <row r="1" spans="1:11" ht="15">
      <c r="A1" s="46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8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8" t="s">
        <v>130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ht="12.75">
      <c r="A4" s="38"/>
    </row>
    <row r="5" spans="1:20" s="41" customFormat="1" ht="31.5" customHeight="1">
      <c r="A5" s="39" t="s">
        <v>25</v>
      </c>
      <c r="B5" s="39" t="s">
        <v>13</v>
      </c>
      <c r="C5" s="40" t="s">
        <v>14</v>
      </c>
      <c r="D5" s="40" t="s">
        <v>95</v>
      </c>
      <c r="E5" s="40" t="s">
        <v>19</v>
      </c>
      <c r="F5" s="79" t="s">
        <v>20</v>
      </c>
      <c r="G5" s="40" t="s">
        <v>21</v>
      </c>
      <c r="H5" s="40" t="s">
        <v>101</v>
      </c>
      <c r="I5" s="40"/>
      <c r="J5" s="40" t="s">
        <v>22</v>
      </c>
      <c r="K5" s="79" t="s">
        <v>97</v>
      </c>
      <c r="L5" s="89"/>
      <c r="M5" s="89"/>
      <c r="N5" s="79"/>
      <c r="O5" s="40"/>
      <c r="P5" s="79"/>
      <c r="Q5" s="79"/>
      <c r="R5" s="79"/>
      <c r="S5" s="79"/>
      <c r="T5" s="40"/>
    </row>
    <row r="7" spans="1:19" ht="12.75">
      <c r="A7" s="20" t="s">
        <v>27</v>
      </c>
      <c r="B7" s="5">
        <v>1845</v>
      </c>
      <c r="C7" s="5">
        <v>790468</v>
      </c>
      <c r="D7" s="5">
        <v>18053213</v>
      </c>
      <c r="E7" s="5">
        <v>0</v>
      </c>
      <c r="F7" s="5">
        <v>705844</v>
      </c>
      <c r="G7" s="5">
        <v>429554</v>
      </c>
      <c r="H7" s="43">
        <f>SUM(B7:G7)</f>
        <v>19980924</v>
      </c>
      <c r="J7" s="5">
        <v>0</v>
      </c>
      <c r="K7" s="82">
        <v>0</v>
      </c>
      <c r="L7" s="83"/>
      <c r="M7" s="85"/>
      <c r="N7" s="31"/>
      <c r="O7" s="84"/>
      <c r="P7" s="31"/>
      <c r="Q7" s="88"/>
      <c r="R7" s="50"/>
      <c r="S7" s="88"/>
    </row>
    <row r="8" spans="1:19" ht="12.75">
      <c r="A8" s="20" t="s">
        <v>28</v>
      </c>
      <c r="B8" s="5">
        <v>448119</v>
      </c>
      <c r="C8" s="5">
        <v>0</v>
      </c>
      <c r="D8" s="5">
        <v>5461059</v>
      </c>
      <c r="E8" s="5">
        <v>139341</v>
      </c>
      <c r="F8" s="5">
        <v>440896</v>
      </c>
      <c r="G8" s="5">
        <v>764226</v>
      </c>
      <c r="H8" s="43">
        <f aca="true" t="shared" si="0" ref="H8:H62">SUM(B8:G8)</f>
        <v>7253641</v>
      </c>
      <c r="J8" s="5">
        <v>0</v>
      </c>
      <c r="K8" s="5">
        <v>0</v>
      </c>
      <c r="L8" s="83"/>
      <c r="M8" s="85"/>
      <c r="N8" s="31"/>
      <c r="O8" s="84"/>
      <c r="P8" s="31"/>
      <c r="Q8" s="88"/>
      <c r="R8" s="50"/>
      <c r="S8" s="88"/>
    </row>
    <row r="9" spans="1:19" ht="12.75">
      <c r="A9" s="20" t="s">
        <v>29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3">
        <f t="shared" si="0"/>
        <v>0</v>
      </c>
      <c r="J9" s="5">
        <v>0</v>
      </c>
      <c r="K9" s="5">
        <v>0</v>
      </c>
      <c r="L9" s="83"/>
      <c r="M9" s="31"/>
      <c r="N9" s="31"/>
      <c r="O9" s="84"/>
      <c r="P9" s="31"/>
      <c r="R9" s="50"/>
      <c r="S9" s="88"/>
    </row>
    <row r="10" spans="1:19" ht="12.75">
      <c r="A10" s="20" t="s">
        <v>30</v>
      </c>
      <c r="B10" s="5">
        <v>2527155</v>
      </c>
      <c r="C10" s="5">
        <v>1816172</v>
      </c>
      <c r="D10" s="5">
        <v>37746898</v>
      </c>
      <c r="E10" s="5">
        <v>655183</v>
      </c>
      <c r="F10" s="5">
        <v>558154</v>
      </c>
      <c r="G10" s="5">
        <v>0</v>
      </c>
      <c r="H10" s="43">
        <f t="shared" si="0"/>
        <v>43303562</v>
      </c>
      <c r="J10" s="5">
        <v>0</v>
      </c>
      <c r="K10" s="5">
        <v>0</v>
      </c>
      <c r="L10" s="83"/>
      <c r="M10" s="85"/>
      <c r="N10" s="31"/>
      <c r="O10" s="84"/>
      <c r="P10" s="31"/>
      <c r="Q10" s="88"/>
      <c r="R10" s="50"/>
      <c r="S10" s="88"/>
    </row>
    <row r="11" spans="1:19" ht="12.75">
      <c r="A11" s="20" t="s">
        <v>31</v>
      </c>
      <c r="B11" s="5">
        <v>467023</v>
      </c>
      <c r="C11" s="5">
        <v>736455</v>
      </c>
      <c r="D11" s="5">
        <v>17745869</v>
      </c>
      <c r="E11" s="5">
        <v>0</v>
      </c>
      <c r="F11" s="5">
        <v>0</v>
      </c>
      <c r="G11" s="5">
        <v>0</v>
      </c>
      <c r="H11" s="43">
        <f t="shared" si="0"/>
        <v>18949347</v>
      </c>
      <c r="J11" s="5">
        <v>0</v>
      </c>
      <c r="K11" s="5">
        <v>0</v>
      </c>
      <c r="L11" s="83"/>
      <c r="M11" s="85"/>
      <c r="N11" s="31"/>
      <c r="O11" s="84"/>
      <c r="P11" s="31"/>
      <c r="Q11" s="88"/>
      <c r="R11" s="50"/>
      <c r="S11" s="88"/>
    </row>
    <row r="12" spans="1:19" ht="12.75">
      <c r="A12" s="20" t="s">
        <v>32</v>
      </c>
      <c r="B12" s="5">
        <v>6875671</v>
      </c>
      <c r="C12" s="5">
        <v>44405900</v>
      </c>
      <c r="D12" s="5">
        <v>492713669</v>
      </c>
      <c r="E12" s="5">
        <v>0</v>
      </c>
      <c r="F12" s="5">
        <v>5111858</v>
      </c>
      <c r="G12" s="5">
        <v>0</v>
      </c>
      <c r="H12" s="43">
        <f t="shared" si="0"/>
        <v>549107098</v>
      </c>
      <c r="J12" s="5">
        <v>0</v>
      </c>
      <c r="K12" s="5">
        <v>0</v>
      </c>
      <c r="L12" s="83"/>
      <c r="M12" s="85"/>
      <c r="N12" s="31"/>
      <c r="O12" s="84"/>
      <c r="P12" s="31"/>
      <c r="Q12" s="88"/>
      <c r="R12" s="50"/>
      <c r="S12" s="88"/>
    </row>
    <row r="13" spans="1:19" ht="12.75">
      <c r="A13" s="20" t="s">
        <v>33</v>
      </c>
      <c r="B13" s="5">
        <v>1118062</v>
      </c>
      <c r="C13" s="5">
        <v>1135395</v>
      </c>
      <c r="D13" s="5">
        <v>43827238</v>
      </c>
      <c r="E13" s="5">
        <v>0</v>
      </c>
      <c r="F13" s="5">
        <v>299</v>
      </c>
      <c r="G13" s="5">
        <v>0</v>
      </c>
      <c r="H13" s="43">
        <f t="shared" si="0"/>
        <v>46080994</v>
      </c>
      <c r="J13" s="5">
        <v>0</v>
      </c>
      <c r="K13" s="5">
        <v>0</v>
      </c>
      <c r="L13" s="83"/>
      <c r="M13" s="85"/>
      <c r="N13" s="31"/>
      <c r="O13" s="84"/>
      <c r="P13" s="31"/>
      <c r="Q13" s="88"/>
      <c r="R13" s="50"/>
      <c r="S13" s="88"/>
    </row>
    <row r="14" spans="1:19" ht="12.75">
      <c r="A14" s="20" t="s">
        <v>34</v>
      </c>
      <c r="B14" s="5">
        <v>0</v>
      </c>
      <c r="C14" s="5">
        <v>2626864</v>
      </c>
      <c r="D14" s="5">
        <v>33108064</v>
      </c>
      <c r="E14" s="5">
        <v>0</v>
      </c>
      <c r="F14" s="5">
        <v>0</v>
      </c>
      <c r="G14" s="5">
        <v>0</v>
      </c>
      <c r="H14" s="43">
        <f t="shared" si="0"/>
        <v>35734928</v>
      </c>
      <c r="J14" s="5">
        <v>0</v>
      </c>
      <c r="K14" s="5">
        <v>0</v>
      </c>
      <c r="L14" s="83"/>
      <c r="M14" s="85"/>
      <c r="N14" s="31"/>
      <c r="O14" s="84"/>
      <c r="P14" s="31"/>
      <c r="Q14" s="88"/>
      <c r="R14" s="50"/>
      <c r="S14" s="88"/>
    </row>
    <row r="15" spans="1:19" ht="12.75">
      <c r="A15" s="20" t="s">
        <v>35</v>
      </c>
      <c r="B15" s="5">
        <v>0</v>
      </c>
      <c r="C15" s="5">
        <v>0</v>
      </c>
      <c r="D15" s="5">
        <v>8189516</v>
      </c>
      <c r="E15" s="5">
        <v>0</v>
      </c>
      <c r="F15" s="5">
        <v>0</v>
      </c>
      <c r="G15" s="5">
        <v>0</v>
      </c>
      <c r="H15" s="43">
        <f t="shared" si="0"/>
        <v>8189516</v>
      </c>
      <c r="J15" s="5">
        <v>0</v>
      </c>
      <c r="K15" s="5">
        <v>0</v>
      </c>
      <c r="L15" s="83"/>
      <c r="M15" s="85"/>
      <c r="N15" s="31"/>
      <c r="O15" s="84"/>
      <c r="P15" s="31"/>
      <c r="Q15" s="88"/>
      <c r="R15" s="50"/>
      <c r="S15" s="88"/>
    </row>
    <row r="16" spans="1:19" ht="12.75">
      <c r="A16" s="90" t="s">
        <v>131</v>
      </c>
      <c r="B16" s="5">
        <v>0</v>
      </c>
      <c r="C16" s="5">
        <v>2287254</v>
      </c>
      <c r="D16" s="5">
        <v>2750108</v>
      </c>
      <c r="E16" s="5">
        <v>0</v>
      </c>
      <c r="F16" s="5">
        <v>0</v>
      </c>
      <c r="G16" s="5">
        <v>0</v>
      </c>
      <c r="H16" s="43">
        <f t="shared" si="0"/>
        <v>5037362</v>
      </c>
      <c r="J16" s="5">
        <v>0</v>
      </c>
      <c r="K16" s="5">
        <v>0</v>
      </c>
      <c r="L16" s="83"/>
      <c r="M16" s="85"/>
      <c r="N16" s="31"/>
      <c r="O16" s="84"/>
      <c r="P16" s="31"/>
      <c r="Q16" s="88"/>
      <c r="R16" s="50"/>
      <c r="S16" s="88"/>
    </row>
    <row r="17" spans="1:19" ht="12.75">
      <c r="A17" s="20" t="s">
        <v>36</v>
      </c>
      <c r="B17" s="5">
        <v>1918485</v>
      </c>
      <c r="C17" s="5">
        <v>266147</v>
      </c>
      <c r="D17" s="5">
        <v>110053256</v>
      </c>
      <c r="E17" s="5">
        <v>0</v>
      </c>
      <c r="F17" s="5">
        <v>11067648</v>
      </c>
      <c r="G17" s="5">
        <v>6035224</v>
      </c>
      <c r="H17" s="43">
        <f t="shared" si="0"/>
        <v>129340760</v>
      </c>
      <c r="J17" s="5">
        <v>0</v>
      </c>
      <c r="K17" s="5">
        <v>0</v>
      </c>
      <c r="L17" s="83"/>
      <c r="M17" s="85"/>
      <c r="N17" s="31"/>
      <c r="O17" s="84"/>
      <c r="P17" s="31"/>
      <c r="Q17" s="88"/>
      <c r="R17" s="50"/>
      <c r="S17" s="88"/>
    </row>
    <row r="18" spans="1:19" ht="12.75">
      <c r="A18" s="20" t="s">
        <v>37</v>
      </c>
      <c r="B18" s="5">
        <v>15867</v>
      </c>
      <c r="C18" s="5">
        <v>0</v>
      </c>
      <c r="D18" s="5">
        <v>76184555</v>
      </c>
      <c r="E18" s="5">
        <v>0</v>
      </c>
      <c r="F18" s="5">
        <v>808029</v>
      </c>
      <c r="G18" s="5">
        <v>0</v>
      </c>
      <c r="H18" s="43">
        <f t="shared" si="0"/>
        <v>77008451</v>
      </c>
      <c r="J18" s="5">
        <v>0</v>
      </c>
      <c r="K18" s="82">
        <v>0</v>
      </c>
      <c r="L18" s="83"/>
      <c r="M18" s="85"/>
      <c r="N18" s="31"/>
      <c r="O18" s="84"/>
      <c r="P18" s="31"/>
      <c r="Q18" s="88"/>
      <c r="R18" s="50"/>
      <c r="S18" s="88"/>
    </row>
    <row r="19" spans="1:19" ht="12.75">
      <c r="A19" s="20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43">
        <f t="shared" si="0"/>
        <v>0</v>
      </c>
      <c r="J19" s="5">
        <v>0</v>
      </c>
      <c r="K19" s="5">
        <v>0</v>
      </c>
      <c r="L19" s="83"/>
      <c r="M19" s="31"/>
      <c r="N19" s="31"/>
      <c r="O19" s="84"/>
      <c r="P19" s="31"/>
      <c r="R19" s="50"/>
      <c r="S19" s="88"/>
    </row>
    <row r="20" spans="1:19" ht="12.75">
      <c r="A20" s="20" t="s">
        <v>39</v>
      </c>
      <c r="B20" s="5">
        <v>847802</v>
      </c>
      <c r="C20" s="5">
        <v>629847</v>
      </c>
      <c r="D20" s="5">
        <v>8816692</v>
      </c>
      <c r="E20" s="5">
        <v>256443</v>
      </c>
      <c r="F20" s="5">
        <v>0</v>
      </c>
      <c r="G20" s="5">
        <v>0</v>
      </c>
      <c r="H20" s="43">
        <f t="shared" si="0"/>
        <v>10550784</v>
      </c>
      <c r="J20" s="5">
        <v>0</v>
      </c>
      <c r="K20" s="5">
        <v>0</v>
      </c>
      <c r="L20" s="83"/>
      <c r="M20" s="85"/>
      <c r="N20" s="31"/>
      <c r="O20" s="84"/>
      <c r="P20" s="31"/>
      <c r="Q20" s="88"/>
      <c r="R20" s="50"/>
      <c r="S20" s="88"/>
    </row>
    <row r="21" spans="1:19" ht="12.75">
      <c r="A21" s="20" t="s">
        <v>40</v>
      </c>
      <c r="B21" s="5">
        <v>0</v>
      </c>
      <c r="C21" s="5">
        <v>0</v>
      </c>
      <c r="D21" s="5">
        <v>10469370</v>
      </c>
      <c r="E21" s="5">
        <v>0</v>
      </c>
      <c r="F21" s="5">
        <v>0</v>
      </c>
      <c r="G21" s="5">
        <v>0</v>
      </c>
      <c r="H21" s="43">
        <f t="shared" si="0"/>
        <v>10469370</v>
      </c>
      <c r="J21" s="5">
        <v>0</v>
      </c>
      <c r="K21" s="5">
        <v>0</v>
      </c>
      <c r="L21" s="83"/>
      <c r="M21" s="85"/>
      <c r="N21" s="31"/>
      <c r="O21" s="84"/>
      <c r="P21" s="31"/>
      <c r="Q21" s="88"/>
      <c r="R21" s="50"/>
      <c r="S21" s="88"/>
    </row>
    <row r="22" spans="1:19" ht="12.75">
      <c r="A22" s="20" t="s">
        <v>41</v>
      </c>
      <c r="B22" s="5">
        <v>11765510</v>
      </c>
      <c r="C22" s="5">
        <v>0</v>
      </c>
      <c r="D22" s="5">
        <v>116931700</v>
      </c>
      <c r="E22" s="5">
        <v>219347</v>
      </c>
      <c r="F22" s="5">
        <v>7606298</v>
      </c>
      <c r="G22" s="5">
        <v>400857</v>
      </c>
      <c r="H22" s="43">
        <f t="shared" si="0"/>
        <v>136923712</v>
      </c>
      <c r="J22" s="5">
        <v>0</v>
      </c>
      <c r="K22" s="5">
        <v>0</v>
      </c>
      <c r="L22" s="83"/>
      <c r="M22" s="85"/>
      <c r="N22" s="31"/>
      <c r="O22" s="84"/>
      <c r="P22" s="31"/>
      <c r="Q22" s="88"/>
      <c r="R22" s="50"/>
      <c r="S22" s="88"/>
    </row>
    <row r="23" spans="1:19" ht="12.75">
      <c r="A23" s="20" t="s">
        <v>42</v>
      </c>
      <c r="B23" s="5">
        <v>2809073</v>
      </c>
      <c r="C23" s="5">
        <v>4009959</v>
      </c>
      <c r="D23" s="5">
        <v>42485617</v>
      </c>
      <c r="E23" s="5">
        <v>2215907</v>
      </c>
      <c r="F23" s="5">
        <v>1649614</v>
      </c>
      <c r="G23" s="5">
        <v>0</v>
      </c>
      <c r="H23" s="43">
        <f t="shared" si="0"/>
        <v>53170170</v>
      </c>
      <c r="J23" s="5">
        <v>0</v>
      </c>
      <c r="K23" s="5">
        <v>0</v>
      </c>
      <c r="L23" s="83"/>
      <c r="M23" s="85"/>
      <c r="N23" s="31"/>
      <c r="O23" s="84"/>
      <c r="P23" s="31"/>
      <c r="Q23" s="88"/>
      <c r="R23" s="50"/>
      <c r="S23" s="88"/>
    </row>
    <row r="24" spans="1:19" ht="12.75">
      <c r="A24" s="20" t="s">
        <v>43</v>
      </c>
      <c r="B24" s="5">
        <v>1289514</v>
      </c>
      <c r="C24" s="5">
        <v>394420</v>
      </c>
      <c r="D24" s="5">
        <v>18068534</v>
      </c>
      <c r="E24" s="5">
        <v>0</v>
      </c>
      <c r="F24" s="5">
        <v>0</v>
      </c>
      <c r="G24" s="5">
        <v>4040618</v>
      </c>
      <c r="H24" s="43">
        <f t="shared" si="0"/>
        <v>23793086</v>
      </c>
      <c r="J24" s="5">
        <v>0</v>
      </c>
      <c r="K24" s="5">
        <v>0</v>
      </c>
      <c r="L24" s="83"/>
      <c r="M24" s="85"/>
      <c r="N24" s="31"/>
      <c r="O24" s="84"/>
      <c r="P24" s="31"/>
      <c r="Q24" s="88"/>
      <c r="R24" s="50"/>
      <c r="S24" s="88"/>
    </row>
    <row r="25" spans="1:19" ht="12.75">
      <c r="A25" s="20" t="s">
        <v>44</v>
      </c>
      <c r="B25" s="5">
        <v>0</v>
      </c>
      <c r="C25" s="5">
        <v>0</v>
      </c>
      <c r="D25" s="5">
        <v>22307654</v>
      </c>
      <c r="E25" s="5">
        <v>0</v>
      </c>
      <c r="F25" s="5">
        <v>0</v>
      </c>
      <c r="G25" s="5">
        <v>0</v>
      </c>
      <c r="H25" s="43">
        <f t="shared" si="0"/>
        <v>22307654</v>
      </c>
      <c r="J25" s="5">
        <v>0</v>
      </c>
      <c r="K25" s="82">
        <v>0</v>
      </c>
      <c r="L25" s="83"/>
      <c r="M25" s="85"/>
      <c r="N25" s="31"/>
      <c r="O25" s="84"/>
      <c r="P25" s="31"/>
      <c r="Q25" s="88"/>
      <c r="R25" s="50"/>
      <c r="S25" s="88"/>
    </row>
    <row r="26" spans="1:19" ht="12.75">
      <c r="A26" s="20" t="s">
        <v>45</v>
      </c>
      <c r="B26" s="5">
        <v>249565</v>
      </c>
      <c r="C26" s="5">
        <v>54822</v>
      </c>
      <c r="D26" s="5">
        <v>29337987</v>
      </c>
      <c r="E26" s="5">
        <v>0</v>
      </c>
      <c r="F26" s="5">
        <v>0</v>
      </c>
      <c r="G26" s="5">
        <v>0</v>
      </c>
      <c r="H26" s="43">
        <f t="shared" si="0"/>
        <v>29642374</v>
      </c>
      <c r="J26" s="5">
        <v>0</v>
      </c>
      <c r="K26" s="5">
        <v>0</v>
      </c>
      <c r="L26" s="83"/>
      <c r="M26" s="85"/>
      <c r="N26" s="31"/>
      <c r="O26" s="84"/>
      <c r="P26" s="31"/>
      <c r="Q26" s="88"/>
      <c r="R26" s="50"/>
      <c r="S26" s="88"/>
    </row>
    <row r="27" spans="1:19" ht="12.75">
      <c r="A27" s="20" t="s">
        <v>46</v>
      </c>
      <c r="B27" s="5">
        <v>0</v>
      </c>
      <c r="C27" s="5">
        <v>719400</v>
      </c>
      <c r="D27" s="5">
        <v>22909470</v>
      </c>
      <c r="E27" s="5">
        <v>0</v>
      </c>
      <c r="F27" s="5">
        <v>0</v>
      </c>
      <c r="G27" s="5">
        <v>0</v>
      </c>
      <c r="H27" s="43">
        <f t="shared" si="0"/>
        <v>23628870</v>
      </c>
      <c r="J27" s="5">
        <v>0</v>
      </c>
      <c r="K27" s="82">
        <v>0</v>
      </c>
      <c r="L27" s="83"/>
      <c r="M27" s="85"/>
      <c r="N27" s="31"/>
      <c r="O27" s="84"/>
      <c r="P27" s="31"/>
      <c r="Q27" s="88"/>
      <c r="R27" s="50"/>
      <c r="S27" s="88"/>
    </row>
    <row r="28" spans="1:19" ht="12.75">
      <c r="A28" s="20" t="s">
        <v>47</v>
      </c>
      <c r="B28" s="5">
        <v>0</v>
      </c>
      <c r="C28" s="5">
        <v>0</v>
      </c>
      <c r="D28" s="5">
        <v>8973345</v>
      </c>
      <c r="E28" s="5">
        <v>0</v>
      </c>
      <c r="F28" s="5">
        <v>0</v>
      </c>
      <c r="G28" s="5">
        <v>0</v>
      </c>
      <c r="H28" s="43">
        <f t="shared" si="0"/>
        <v>8973345</v>
      </c>
      <c r="J28" s="5">
        <v>0</v>
      </c>
      <c r="K28" s="5">
        <v>0</v>
      </c>
      <c r="L28" s="83"/>
      <c r="M28" s="85"/>
      <c r="N28" s="31"/>
      <c r="O28" s="84"/>
      <c r="P28" s="31"/>
      <c r="Q28" s="88"/>
      <c r="R28" s="50"/>
      <c r="S28" s="88"/>
    </row>
    <row r="29" spans="1:19" ht="12.75">
      <c r="A29" s="20" t="s">
        <v>48</v>
      </c>
      <c r="B29" s="5">
        <v>2699302</v>
      </c>
      <c r="C29" s="5">
        <v>4469</v>
      </c>
      <c r="D29" s="5">
        <v>48081667</v>
      </c>
      <c r="E29" s="5">
        <v>0</v>
      </c>
      <c r="F29" s="5">
        <v>6162754</v>
      </c>
      <c r="G29" s="5">
        <v>0</v>
      </c>
      <c r="H29" s="43">
        <f t="shared" si="0"/>
        <v>56948192</v>
      </c>
      <c r="J29" s="5">
        <v>0</v>
      </c>
      <c r="K29" s="82">
        <v>0</v>
      </c>
      <c r="L29" s="83"/>
      <c r="M29" s="85"/>
      <c r="N29" s="31"/>
      <c r="O29" s="84"/>
      <c r="P29" s="31"/>
      <c r="Q29" s="88"/>
      <c r="R29" s="50"/>
      <c r="S29" s="88"/>
    </row>
    <row r="30" spans="1:19" ht="12.75">
      <c r="A30" s="20" t="s">
        <v>49</v>
      </c>
      <c r="B30" s="5">
        <v>6068998</v>
      </c>
      <c r="C30" s="5">
        <v>22915465</v>
      </c>
      <c r="D30" s="5">
        <v>26506630</v>
      </c>
      <c r="E30" s="5">
        <v>0</v>
      </c>
      <c r="F30" s="5">
        <v>7919843</v>
      </c>
      <c r="G30" s="5">
        <v>0</v>
      </c>
      <c r="H30" s="43">
        <f t="shared" si="0"/>
        <v>63410936</v>
      </c>
      <c r="J30" s="5">
        <v>0</v>
      </c>
      <c r="K30" s="5">
        <v>0</v>
      </c>
      <c r="L30" s="83"/>
      <c r="M30" s="85"/>
      <c r="N30" s="31"/>
      <c r="O30" s="84"/>
      <c r="P30" s="31"/>
      <c r="Q30" s="88"/>
      <c r="R30" s="50"/>
      <c r="S30" s="88"/>
    </row>
    <row r="31" spans="1:19" ht="12.75">
      <c r="A31" s="20" t="s">
        <v>50</v>
      </c>
      <c r="B31" s="5">
        <v>0</v>
      </c>
      <c r="C31" s="5">
        <v>8529863</v>
      </c>
      <c r="D31" s="5">
        <v>87139315</v>
      </c>
      <c r="E31" s="5">
        <v>0</v>
      </c>
      <c r="F31" s="5">
        <v>0</v>
      </c>
      <c r="G31" s="5">
        <v>0</v>
      </c>
      <c r="H31" s="43">
        <f t="shared" si="0"/>
        <v>95669178</v>
      </c>
      <c r="J31" s="5">
        <v>0</v>
      </c>
      <c r="K31" s="82">
        <v>0</v>
      </c>
      <c r="L31" s="83"/>
      <c r="M31" s="85"/>
      <c r="N31" s="31"/>
      <c r="O31" s="84"/>
      <c r="P31" s="31"/>
      <c r="Q31" s="88"/>
      <c r="R31" s="50"/>
      <c r="S31" s="88"/>
    </row>
    <row r="32" spans="1:19" ht="12.75">
      <c r="A32" s="20" t="s">
        <v>51</v>
      </c>
      <c r="B32" s="5">
        <v>0</v>
      </c>
      <c r="C32" s="5">
        <v>1000024</v>
      </c>
      <c r="D32" s="5">
        <v>49394737</v>
      </c>
      <c r="E32" s="5">
        <v>0</v>
      </c>
      <c r="F32" s="5">
        <v>0</v>
      </c>
      <c r="G32" s="5">
        <v>2469737</v>
      </c>
      <c r="H32" s="43">
        <f t="shared" si="0"/>
        <v>52864498</v>
      </c>
      <c r="J32" s="5">
        <v>0</v>
      </c>
      <c r="K32" s="5">
        <v>0</v>
      </c>
      <c r="L32" s="83"/>
      <c r="M32" s="85"/>
      <c r="N32" s="31"/>
      <c r="O32" s="84"/>
      <c r="P32" s="31"/>
      <c r="Q32" s="88"/>
      <c r="R32" s="50"/>
      <c r="S32" s="88"/>
    </row>
    <row r="33" spans="1:19" ht="12.75">
      <c r="A33" s="20" t="s">
        <v>52</v>
      </c>
      <c r="B33" s="5">
        <v>0</v>
      </c>
      <c r="C33" s="5">
        <v>4702833</v>
      </c>
      <c r="D33" s="5">
        <v>7339544</v>
      </c>
      <c r="E33" s="5">
        <v>0</v>
      </c>
      <c r="F33" s="5">
        <v>1098123</v>
      </c>
      <c r="G33" s="5">
        <v>0</v>
      </c>
      <c r="H33" s="43">
        <f t="shared" si="0"/>
        <v>13140500</v>
      </c>
      <c r="J33" s="5">
        <v>0</v>
      </c>
      <c r="K33" s="82">
        <v>0</v>
      </c>
      <c r="L33" s="83"/>
      <c r="M33" s="85"/>
      <c r="N33" s="31"/>
      <c r="O33" s="84"/>
      <c r="P33" s="31"/>
      <c r="Q33" s="88"/>
      <c r="R33" s="50"/>
      <c r="S33" s="88"/>
    </row>
    <row r="34" spans="1:19" ht="12.75">
      <c r="A34" s="20" t="s">
        <v>53</v>
      </c>
      <c r="B34" s="5">
        <v>395361</v>
      </c>
      <c r="C34" s="5">
        <v>7759923</v>
      </c>
      <c r="D34" s="5">
        <v>40038886</v>
      </c>
      <c r="E34" s="5">
        <v>0</v>
      </c>
      <c r="F34" s="5">
        <v>0</v>
      </c>
      <c r="G34" s="5">
        <v>0</v>
      </c>
      <c r="H34" s="43">
        <f t="shared" si="0"/>
        <v>48194170</v>
      </c>
      <c r="J34" s="5">
        <v>0</v>
      </c>
      <c r="K34" s="5">
        <v>0</v>
      </c>
      <c r="L34" s="83"/>
      <c r="M34" s="85"/>
      <c r="N34" s="31"/>
      <c r="O34" s="84"/>
      <c r="P34" s="31"/>
      <c r="Q34" s="88"/>
      <c r="R34" s="50"/>
      <c r="S34" s="88"/>
    </row>
    <row r="35" spans="1:19" ht="12.75">
      <c r="A35" s="20" t="s">
        <v>54</v>
      </c>
      <c r="B35" s="5">
        <v>0</v>
      </c>
      <c r="C35" s="5">
        <v>0</v>
      </c>
      <c r="D35" s="5">
        <v>6216861</v>
      </c>
      <c r="E35" s="5">
        <v>0</v>
      </c>
      <c r="F35" s="5">
        <v>73963</v>
      </c>
      <c r="G35" s="5">
        <v>0</v>
      </c>
      <c r="H35" s="43">
        <f t="shared" si="0"/>
        <v>6290824</v>
      </c>
      <c r="J35" s="5">
        <v>0</v>
      </c>
      <c r="K35" s="82">
        <v>0</v>
      </c>
      <c r="L35" s="83"/>
      <c r="M35" s="85"/>
      <c r="N35" s="31"/>
      <c r="O35" s="84"/>
      <c r="P35" s="31"/>
      <c r="Q35" s="88"/>
      <c r="R35" s="50"/>
      <c r="S35" s="88"/>
    </row>
    <row r="36" spans="1:19" ht="12.75">
      <c r="A36" s="20" t="s">
        <v>55</v>
      </c>
      <c r="B36" s="5">
        <v>0</v>
      </c>
      <c r="C36" s="5">
        <v>0</v>
      </c>
      <c r="D36" s="5">
        <v>15462891</v>
      </c>
      <c r="E36" s="5">
        <v>0</v>
      </c>
      <c r="F36" s="5">
        <v>0</v>
      </c>
      <c r="G36" s="5">
        <v>0</v>
      </c>
      <c r="H36" s="43">
        <f t="shared" si="0"/>
        <v>15462891</v>
      </c>
      <c r="J36" s="5">
        <v>0</v>
      </c>
      <c r="K36" s="5">
        <v>0</v>
      </c>
      <c r="L36" s="83"/>
      <c r="M36" s="85"/>
      <c r="N36" s="31"/>
      <c r="O36" s="84"/>
      <c r="P36" s="31"/>
      <c r="Q36" s="88"/>
      <c r="R36" s="50"/>
      <c r="S36" s="88"/>
    </row>
    <row r="37" spans="1:19" ht="12.75">
      <c r="A37" s="20" t="s">
        <v>56</v>
      </c>
      <c r="B37" s="5">
        <v>125130</v>
      </c>
      <c r="C37" s="5">
        <v>0</v>
      </c>
      <c r="D37" s="5">
        <v>19681135</v>
      </c>
      <c r="E37" s="5">
        <v>170989</v>
      </c>
      <c r="F37" s="5">
        <v>1086759</v>
      </c>
      <c r="G37" s="5">
        <v>19100</v>
      </c>
      <c r="H37" s="43">
        <f t="shared" si="0"/>
        <v>21083113</v>
      </c>
      <c r="J37" s="5">
        <v>0</v>
      </c>
      <c r="K37" s="82">
        <v>0</v>
      </c>
      <c r="L37" s="83"/>
      <c r="M37" s="85"/>
      <c r="N37" s="31"/>
      <c r="O37" s="84"/>
      <c r="P37" s="31"/>
      <c r="Q37" s="88"/>
      <c r="R37" s="50"/>
      <c r="S37" s="88"/>
    </row>
    <row r="38" spans="1:19" ht="12.75">
      <c r="A38" s="20" t="s">
        <v>57</v>
      </c>
      <c r="B38" s="5">
        <v>0</v>
      </c>
      <c r="C38" s="5">
        <v>0</v>
      </c>
      <c r="D38" s="5">
        <v>12820100</v>
      </c>
      <c r="E38" s="5">
        <v>0</v>
      </c>
      <c r="F38" s="5">
        <v>0</v>
      </c>
      <c r="G38" s="5">
        <v>0</v>
      </c>
      <c r="H38" s="43">
        <f t="shared" si="0"/>
        <v>12820100</v>
      </c>
      <c r="J38" s="5">
        <v>0</v>
      </c>
      <c r="K38" s="5">
        <v>0</v>
      </c>
      <c r="L38" s="83"/>
      <c r="M38" s="85"/>
      <c r="N38" s="31"/>
      <c r="O38" s="84"/>
      <c r="P38" s="31"/>
      <c r="Q38" s="88"/>
      <c r="R38" s="50"/>
      <c r="S38" s="88"/>
    </row>
    <row r="39" spans="1:19" ht="12.75">
      <c r="A39" s="20" t="s">
        <v>58</v>
      </c>
      <c r="B39" s="5">
        <v>3757279</v>
      </c>
      <c r="C39" s="5">
        <v>8154871</v>
      </c>
      <c r="D39" s="5">
        <v>64223514</v>
      </c>
      <c r="E39" s="5">
        <v>892529</v>
      </c>
      <c r="F39" s="5">
        <v>11942871</v>
      </c>
      <c r="G39" s="5">
        <v>0</v>
      </c>
      <c r="H39" s="43">
        <f t="shared" si="0"/>
        <v>88971064</v>
      </c>
      <c r="J39" s="5">
        <v>0</v>
      </c>
      <c r="K39" s="5">
        <v>0</v>
      </c>
      <c r="L39" s="83"/>
      <c r="M39" s="85"/>
      <c r="N39" s="31"/>
      <c r="O39" s="84"/>
      <c r="P39" s="31"/>
      <c r="Q39" s="88"/>
      <c r="R39" s="50"/>
      <c r="S39" s="88"/>
    </row>
    <row r="40" spans="1:19" ht="12.75">
      <c r="A40" s="20" t="s">
        <v>59</v>
      </c>
      <c r="B40" s="5">
        <v>0</v>
      </c>
      <c r="C40" s="5">
        <v>0</v>
      </c>
      <c r="D40" s="5">
        <v>14010852</v>
      </c>
      <c r="E40" s="5">
        <v>0</v>
      </c>
      <c r="F40" s="5">
        <v>0</v>
      </c>
      <c r="G40" s="5">
        <v>0</v>
      </c>
      <c r="H40" s="43">
        <f t="shared" si="0"/>
        <v>14010852</v>
      </c>
      <c r="J40" s="5">
        <v>0</v>
      </c>
      <c r="K40" s="5">
        <v>0</v>
      </c>
      <c r="L40" s="83"/>
      <c r="M40" s="85"/>
      <c r="N40" s="31"/>
      <c r="O40" s="84"/>
      <c r="P40" s="31"/>
      <c r="Q40" s="88"/>
      <c r="R40" s="50"/>
      <c r="S40" s="88"/>
    </row>
    <row r="41" spans="1:19" ht="12.75">
      <c r="A41" s="20" t="s">
        <v>60</v>
      </c>
      <c r="B41" s="5">
        <v>851103</v>
      </c>
      <c r="C41" s="5">
        <v>0</v>
      </c>
      <c r="D41" s="5">
        <v>196959235</v>
      </c>
      <c r="E41" s="5">
        <v>0</v>
      </c>
      <c r="F41" s="5">
        <v>0</v>
      </c>
      <c r="G41" s="5">
        <v>0</v>
      </c>
      <c r="H41" s="43">
        <f t="shared" si="0"/>
        <v>197810338</v>
      </c>
      <c r="J41" s="5">
        <v>0</v>
      </c>
      <c r="K41" s="5">
        <v>0</v>
      </c>
      <c r="L41" s="83"/>
      <c r="M41" s="85"/>
      <c r="N41" s="31"/>
      <c r="O41" s="84"/>
      <c r="P41" s="31"/>
      <c r="Q41" s="88"/>
      <c r="R41" s="50"/>
      <c r="S41" s="88"/>
    </row>
    <row r="42" spans="1:19" ht="12.75">
      <c r="A42" s="20" t="s">
        <v>61</v>
      </c>
      <c r="B42" s="5">
        <v>0</v>
      </c>
      <c r="C42" s="5">
        <v>0</v>
      </c>
      <c r="D42" s="5">
        <v>65850156</v>
      </c>
      <c r="E42" s="5">
        <v>929311</v>
      </c>
      <c r="F42" s="5">
        <v>0</v>
      </c>
      <c r="G42" s="5">
        <v>0</v>
      </c>
      <c r="H42" s="43">
        <f t="shared" si="0"/>
        <v>66779467</v>
      </c>
      <c r="J42" s="5">
        <v>0</v>
      </c>
      <c r="K42" s="82">
        <v>0</v>
      </c>
      <c r="L42" s="83"/>
      <c r="M42" s="85"/>
      <c r="N42" s="31"/>
      <c r="O42" s="84"/>
      <c r="P42" s="31"/>
      <c r="Q42" s="88"/>
      <c r="R42" s="50"/>
      <c r="S42" s="88"/>
    </row>
    <row r="43" spans="1:19" ht="12.75">
      <c r="A43" s="20" t="s">
        <v>62</v>
      </c>
      <c r="B43" s="5">
        <v>0</v>
      </c>
      <c r="C43" s="5">
        <v>720382</v>
      </c>
      <c r="D43" s="5">
        <v>3966358</v>
      </c>
      <c r="E43" s="5">
        <v>0</v>
      </c>
      <c r="F43" s="5">
        <v>0</v>
      </c>
      <c r="G43" s="5">
        <v>0</v>
      </c>
      <c r="H43" s="43">
        <f t="shared" si="0"/>
        <v>4686740</v>
      </c>
      <c r="J43" s="5">
        <v>0</v>
      </c>
      <c r="K43" s="5">
        <v>0</v>
      </c>
      <c r="L43" s="83"/>
      <c r="M43" s="85"/>
      <c r="N43" s="31"/>
      <c r="O43" s="84"/>
      <c r="P43" s="31"/>
      <c r="Q43" s="88"/>
      <c r="R43" s="50"/>
      <c r="S43" s="88"/>
    </row>
    <row r="44" spans="1:19" ht="12.75">
      <c r="A44" s="20" t="s">
        <v>132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43">
        <f t="shared" si="0"/>
        <v>0</v>
      </c>
      <c r="J44" s="5">
        <v>0</v>
      </c>
      <c r="K44" s="5">
        <v>0</v>
      </c>
      <c r="L44" s="83"/>
      <c r="M44" s="31"/>
      <c r="N44" s="31"/>
      <c r="O44" s="84"/>
      <c r="P44" s="31"/>
      <c r="R44" s="50"/>
      <c r="S44" s="88"/>
    </row>
    <row r="45" spans="1:19" ht="12.75">
      <c r="A45" s="20" t="s">
        <v>63</v>
      </c>
      <c r="B45" s="5">
        <v>5110961</v>
      </c>
      <c r="C45" s="5">
        <v>0</v>
      </c>
      <c r="D45" s="5">
        <v>79491668</v>
      </c>
      <c r="E45" s="5">
        <v>0</v>
      </c>
      <c r="F45" s="5">
        <v>0</v>
      </c>
      <c r="G45" s="5">
        <v>17616600</v>
      </c>
      <c r="H45" s="43">
        <f t="shared" si="0"/>
        <v>102219229</v>
      </c>
      <c r="J45" s="5">
        <v>0</v>
      </c>
      <c r="K45" s="5">
        <v>0</v>
      </c>
      <c r="L45" s="83"/>
      <c r="M45" s="85"/>
      <c r="N45" s="31"/>
      <c r="O45" s="84"/>
      <c r="P45" s="31"/>
      <c r="Q45" s="88"/>
      <c r="R45" s="50"/>
      <c r="S45" s="88"/>
    </row>
    <row r="46" spans="1:19" ht="12.75">
      <c r="A46" s="20" t="s">
        <v>64</v>
      </c>
      <c r="B46" s="5">
        <v>0</v>
      </c>
      <c r="C46" s="5">
        <v>0</v>
      </c>
      <c r="D46" s="5">
        <v>25342986</v>
      </c>
      <c r="E46" s="5">
        <v>0</v>
      </c>
      <c r="F46" s="5">
        <v>0</v>
      </c>
      <c r="G46" s="5">
        <v>0</v>
      </c>
      <c r="H46" s="43">
        <f t="shared" si="0"/>
        <v>25342986</v>
      </c>
      <c r="J46" s="5">
        <v>0</v>
      </c>
      <c r="K46" s="5">
        <v>0</v>
      </c>
      <c r="L46" s="83"/>
      <c r="M46" s="85"/>
      <c r="N46" s="31"/>
      <c r="O46" s="84"/>
      <c r="P46" s="31"/>
      <c r="Q46" s="88"/>
      <c r="R46" s="50"/>
      <c r="S46" s="88"/>
    </row>
    <row r="47" spans="1:19" ht="12.75">
      <c r="A47" s="20" t="s">
        <v>65</v>
      </c>
      <c r="B47" s="5">
        <v>0</v>
      </c>
      <c r="C47" s="5">
        <v>711551</v>
      </c>
      <c r="D47" s="5">
        <v>22613042</v>
      </c>
      <c r="E47" s="5">
        <v>830698</v>
      </c>
      <c r="F47" s="5">
        <v>4965121</v>
      </c>
      <c r="G47" s="5">
        <v>0</v>
      </c>
      <c r="H47" s="43">
        <f t="shared" si="0"/>
        <v>29120412</v>
      </c>
      <c r="J47" s="5">
        <v>0</v>
      </c>
      <c r="K47" s="5">
        <v>0</v>
      </c>
      <c r="L47" s="83"/>
      <c r="M47" s="85"/>
      <c r="N47" s="31"/>
      <c r="O47" s="84"/>
      <c r="P47" s="31"/>
      <c r="Q47" s="88"/>
      <c r="R47" s="50"/>
      <c r="S47" s="88"/>
    </row>
    <row r="48" spans="1:19" ht="12.75">
      <c r="A48" s="20" t="s">
        <v>66</v>
      </c>
      <c r="B48" s="5">
        <v>598494</v>
      </c>
      <c r="C48" s="5">
        <v>3570331</v>
      </c>
      <c r="D48" s="5">
        <v>106068614</v>
      </c>
      <c r="E48" s="5">
        <v>0</v>
      </c>
      <c r="F48" s="5">
        <v>0</v>
      </c>
      <c r="G48" s="5">
        <v>0</v>
      </c>
      <c r="H48" s="43">
        <f t="shared" si="0"/>
        <v>110237439</v>
      </c>
      <c r="J48" s="5">
        <v>0</v>
      </c>
      <c r="K48" s="5">
        <v>0</v>
      </c>
      <c r="L48" s="83"/>
      <c r="M48" s="85"/>
      <c r="N48" s="31"/>
      <c r="O48" s="84"/>
      <c r="P48" s="31"/>
      <c r="Q48" s="88"/>
      <c r="R48" s="50"/>
      <c r="S48" s="88"/>
    </row>
    <row r="49" spans="1:19" ht="12.75">
      <c r="A49" s="20" t="s">
        <v>67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43">
        <f t="shared" si="0"/>
        <v>0</v>
      </c>
      <c r="J49" s="5">
        <v>0</v>
      </c>
      <c r="K49" s="5">
        <v>0</v>
      </c>
      <c r="L49" s="83"/>
      <c r="M49" s="85"/>
      <c r="N49" s="31"/>
      <c r="O49" s="84"/>
      <c r="P49" s="31"/>
      <c r="Q49" s="88"/>
      <c r="R49" s="50"/>
      <c r="S49" s="88"/>
    </row>
    <row r="50" spans="1:19" ht="12.75">
      <c r="A50" s="20" t="s">
        <v>68</v>
      </c>
      <c r="B50" s="5">
        <v>0</v>
      </c>
      <c r="C50" s="5">
        <v>0</v>
      </c>
      <c r="D50" s="5">
        <v>9411924</v>
      </c>
      <c r="E50" s="5">
        <v>0</v>
      </c>
      <c r="F50" s="5">
        <v>0</v>
      </c>
      <c r="G50" s="5">
        <v>0</v>
      </c>
      <c r="H50" s="43">
        <f t="shared" si="0"/>
        <v>9411924</v>
      </c>
      <c r="J50" s="5">
        <v>0</v>
      </c>
      <c r="K50" s="5">
        <v>0</v>
      </c>
      <c r="L50" s="83"/>
      <c r="M50" s="85"/>
      <c r="N50" s="31"/>
      <c r="O50" s="84"/>
      <c r="P50" s="31"/>
      <c r="Q50" s="88"/>
      <c r="R50" s="50"/>
      <c r="S50" s="88"/>
    </row>
    <row r="51" spans="1:19" ht="12.75">
      <c r="A51" s="20" t="s">
        <v>69</v>
      </c>
      <c r="B51" s="5">
        <v>0</v>
      </c>
      <c r="C51" s="5">
        <v>0</v>
      </c>
      <c r="D51" s="5">
        <v>30200853</v>
      </c>
      <c r="E51" s="5">
        <v>0</v>
      </c>
      <c r="F51" s="5">
        <v>0</v>
      </c>
      <c r="G51" s="5">
        <v>0</v>
      </c>
      <c r="H51" s="43">
        <f t="shared" si="0"/>
        <v>30200853</v>
      </c>
      <c r="J51" s="5">
        <v>0</v>
      </c>
      <c r="K51" s="5">
        <v>0</v>
      </c>
      <c r="L51" s="83"/>
      <c r="M51" s="86"/>
      <c r="N51" s="31"/>
      <c r="O51" s="84"/>
      <c r="P51" s="31"/>
      <c r="Q51" s="88"/>
      <c r="R51" s="50"/>
      <c r="S51" s="88"/>
    </row>
    <row r="52" spans="1:19" ht="12.75">
      <c r="A52" s="20" t="s">
        <v>70</v>
      </c>
      <c r="B52" s="5">
        <v>390592</v>
      </c>
      <c r="C52" s="5">
        <v>0</v>
      </c>
      <c r="D52" s="5">
        <v>5630665</v>
      </c>
      <c r="E52" s="5">
        <v>145215</v>
      </c>
      <c r="F52" s="5">
        <v>0</v>
      </c>
      <c r="G52" s="5">
        <v>87431</v>
      </c>
      <c r="H52" s="43">
        <f t="shared" si="0"/>
        <v>6253903</v>
      </c>
      <c r="J52" s="5">
        <v>0</v>
      </c>
      <c r="K52" s="5">
        <v>0</v>
      </c>
      <c r="L52" s="83"/>
      <c r="M52" s="85"/>
      <c r="N52" s="31"/>
      <c r="O52" s="84"/>
      <c r="P52" s="31"/>
      <c r="Q52" s="88"/>
      <c r="R52" s="50"/>
      <c r="S52" s="88"/>
    </row>
    <row r="53" spans="1:19" ht="12.75">
      <c r="A53" s="20" t="s">
        <v>71</v>
      </c>
      <c r="B53" s="5">
        <v>3758</v>
      </c>
      <c r="C53" s="5">
        <v>0</v>
      </c>
      <c r="D53" s="5">
        <v>45423953</v>
      </c>
      <c r="E53" s="5">
        <v>0</v>
      </c>
      <c r="F53" s="5">
        <v>0</v>
      </c>
      <c r="G53" s="5">
        <v>0</v>
      </c>
      <c r="H53" s="43">
        <f t="shared" si="0"/>
        <v>45427711</v>
      </c>
      <c r="J53" s="5">
        <v>0</v>
      </c>
      <c r="K53" s="5">
        <v>0</v>
      </c>
      <c r="L53" s="83"/>
      <c r="M53" s="85"/>
      <c r="N53" s="31"/>
      <c r="O53" s="84"/>
      <c r="P53" s="31"/>
      <c r="Q53" s="88"/>
      <c r="R53" s="50"/>
      <c r="S53" s="88"/>
    </row>
    <row r="54" spans="1:19" ht="12.75">
      <c r="A54" s="20" t="s">
        <v>72</v>
      </c>
      <c r="B54" s="5">
        <v>634061</v>
      </c>
      <c r="C54" s="5">
        <v>4762121</v>
      </c>
      <c r="D54" s="5">
        <v>193168362</v>
      </c>
      <c r="E54" s="5">
        <v>0</v>
      </c>
      <c r="F54" s="5">
        <v>5259747</v>
      </c>
      <c r="G54" s="5">
        <v>95981</v>
      </c>
      <c r="H54" s="43">
        <f t="shared" si="0"/>
        <v>203920272</v>
      </c>
      <c r="J54" s="5">
        <v>0</v>
      </c>
      <c r="K54" s="5">
        <v>0</v>
      </c>
      <c r="L54" s="83"/>
      <c r="M54" s="85"/>
      <c r="N54" s="31"/>
      <c r="O54" s="84"/>
      <c r="P54" s="31"/>
      <c r="Q54" s="88"/>
      <c r="R54" s="50"/>
      <c r="S54" s="88"/>
    </row>
    <row r="55" spans="1:19" ht="12.75">
      <c r="A55" s="20" t="s">
        <v>73</v>
      </c>
      <c r="B55" s="5">
        <v>0</v>
      </c>
      <c r="C55" s="5">
        <v>955300</v>
      </c>
      <c r="D55" s="5">
        <v>2833911</v>
      </c>
      <c r="E55" s="5">
        <v>0</v>
      </c>
      <c r="F55" s="5">
        <v>188766</v>
      </c>
      <c r="G55" s="5">
        <v>0</v>
      </c>
      <c r="H55" s="43">
        <f t="shared" si="0"/>
        <v>3977977</v>
      </c>
      <c r="J55" s="5">
        <v>0</v>
      </c>
      <c r="K55" s="5">
        <v>0</v>
      </c>
      <c r="L55" s="83"/>
      <c r="M55" s="85"/>
      <c r="N55" s="31"/>
      <c r="O55" s="84"/>
      <c r="P55" s="31"/>
      <c r="Q55" s="88"/>
      <c r="R55" s="50"/>
      <c r="S55" s="88"/>
    </row>
    <row r="56" spans="1:19" ht="12.75">
      <c r="A56" s="20" t="s">
        <v>74</v>
      </c>
      <c r="B56" s="5">
        <v>188889</v>
      </c>
      <c r="C56" s="5">
        <v>441755</v>
      </c>
      <c r="D56" s="5">
        <v>3536329</v>
      </c>
      <c r="E56" s="5">
        <v>140552</v>
      </c>
      <c r="F56" s="5">
        <v>450235</v>
      </c>
      <c r="G56" s="5">
        <v>0</v>
      </c>
      <c r="H56" s="43">
        <f t="shared" si="0"/>
        <v>4757760</v>
      </c>
      <c r="J56" s="5">
        <v>0</v>
      </c>
      <c r="K56" s="5">
        <v>0</v>
      </c>
      <c r="L56" s="83"/>
      <c r="M56" s="85"/>
      <c r="N56" s="31"/>
      <c r="O56" s="84"/>
      <c r="P56" s="31"/>
      <c r="Q56" s="88"/>
      <c r="R56" s="50"/>
      <c r="S56" s="88"/>
    </row>
    <row r="57" spans="1:19" ht="12.75">
      <c r="A57" s="20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43">
        <f t="shared" si="0"/>
        <v>0</v>
      </c>
      <c r="J57" s="5">
        <v>0</v>
      </c>
      <c r="K57" s="5">
        <v>0</v>
      </c>
      <c r="L57" s="83"/>
      <c r="M57" s="31"/>
      <c r="N57" s="31"/>
      <c r="O57" s="84"/>
      <c r="P57" s="31"/>
      <c r="R57" s="50"/>
      <c r="S57" s="88"/>
    </row>
    <row r="58" spans="1:19" ht="12.75">
      <c r="A58" s="20" t="s">
        <v>76</v>
      </c>
      <c r="B58" s="5">
        <v>5218723</v>
      </c>
      <c r="C58" s="5">
        <v>0</v>
      </c>
      <c r="D58" s="5">
        <v>54518360</v>
      </c>
      <c r="E58" s="5">
        <v>0</v>
      </c>
      <c r="F58" s="5">
        <v>5522787</v>
      </c>
      <c r="G58" s="5">
        <v>5282878</v>
      </c>
      <c r="H58" s="43">
        <f t="shared" si="0"/>
        <v>70542748</v>
      </c>
      <c r="J58" s="5">
        <v>0</v>
      </c>
      <c r="K58" s="5">
        <v>0</v>
      </c>
      <c r="L58" s="83"/>
      <c r="M58" s="85"/>
      <c r="N58" s="31"/>
      <c r="O58" s="84"/>
      <c r="P58" s="31"/>
      <c r="Q58" s="88"/>
      <c r="R58" s="50"/>
      <c r="S58" s="88"/>
    </row>
    <row r="59" spans="1:19" ht="12.75">
      <c r="A59" s="20" t="s">
        <v>77</v>
      </c>
      <c r="B59" s="5">
        <v>6790335</v>
      </c>
      <c r="C59" s="5">
        <v>253026</v>
      </c>
      <c r="D59" s="5">
        <v>44580066</v>
      </c>
      <c r="E59" s="5">
        <v>633271</v>
      </c>
      <c r="F59" s="5">
        <v>7505766</v>
      </c>
      <c r="G59" s="5">
        <v>1559210</v>
      </c>
      <c r="H59" s="43">
        <f t="shared" si="0"/>
        <v>61321674</v>
      </c>
      <c r="J59" s="5">
        <v>0</v>
      </c>
      <c r="K59" s="5">
        <v>0</v>
      </c>
      <c r="L59" s="83"/>
      <c r="M59" s="85"/>
      <c r="N59" s="31"/>
      <c r="O59" s="84"/>
      <c r="P59" s="31"/>
      <c r="Q59" s="88"/>
      <c r="R59" s="50"/>
      <c r="S59" s="88"/>
    </row>
    <row r="60" spans="1:19" ht="12.75">
      <c r="A60" s="20" t="s">
        <v>78</v>
      </c>
      <c r="B60" s="5">
        <v>432216</v>
      </c>
      <c r="C60" s="5">
        <v>0</v>
      </c>
      <c r="D60" s="5">
        <v>6196243</v>
      </c>
      <c r="E60" s="5">
        <v>0</v>
      </c>
      <c r="F60" s="5">
        <v>4275094</v>
      </c>
      <c r="G60" s="5">
        <v>0</v>
      </c>
      <c r="H60" s="43">
        <f t="shared" si="0"/>
        <v>10903553</v>
      </c>
      <c r="J60" s="5">
        <v>0</v>
      </c>
      <c r="K60" s="5">
        <v>0</v>
      </c>
      <c r="L60" s="83"/>
      <c r="M60" s="85"/>
      <c r="N60" s="31"/>
      <c r="O60" s="84"/>
      <c r="P60" s="31"/>
      <c r="Q60" s="88"/>
      <c r="R60" s="50"/>
      <c r="S60" s="88"/>
    </row>
    <row r="61" spans="1:19" ht="12.75">
      <c r="A61" s="20" t="s">
        <v>79</v>
      </c>
      <c r="B61" s="5">
        <v>0</v>
      </c>
      <c r="C61" s="5">
        <v>14926933</v>
      </c>
      <c r="D61" s="5">
        <v>32885343</v>
      </c>
      <c r="E61" s="5">
        <v>0</v>
      </c>
      <c r="F61" s="5">
        <v>0</v>
      </c>
      <c r="G61" s="5">
        <v>0</v>
      </c>
      <c r="H61" s="43">
        <f t="shared" si="0"/>
        <v>47812276</v>
      </c>
      <c r="J61" s="5">
        <v>0</v>
      </c>
      <c r="K61" s="5">
        <v>0</v>
      </c>
      <c r="L61" s="83"/>
      <c r="M61" s="85"/>
      <c r="N61" s="31"/>
      <c r="O61" s="84"/>
      <c r="P61" s="31"/>
      <c r="Q61" s="88"/>
      <c r="R61" s="50"/>
      <c r="S61" s="88"/>
    </row>
    <row r="62" spans="1:19" ht="12.75">
      <c r="A62" s="20" t="s">
        <v>80</v>
      </c>
      <c r="B62" s="5">
        <v>0</v>
      </c>
      <c r="C62" s="5">
        <v>0</v>
      </c>
      <c r="D62" s="5">
        <v>1923402</v>
      </c>
      <c r="E62" s="5">
        <v>0</v>
      </c>
      <c r="F62" s="5">
        <v>0</v>
      </c>
      <c r="G62" s="5">
        <v>0</v>
      </c>
      <c r="H62" s="43">
        <f t="shared" si="0"/>
        <v>1923402</v>
      </c>
      <c r="J62" s="5">
        <v>0</v>
      </c>
      <c r="K62" s="5">
        <v>0</v>
      </c>
      <c r="L62" s="83"/>
      <c r="M62" s="85"/>
      <c r="N62" s="31"/>
      <c r="O62" s="84"/>
      <c r="P62" s="31"/>
      <c r="Q62" s="88"/>
      <c r="R62" s="50"/>
      <c r="S62" s="88"/>
    </row>
    <row r="63" spans="13:19" ht="12.75">
      <c r="M63" s="50"/>
      <c r="N63" s="50"/>
      <c r="P63" s="50"/>
      <c r="Q63" s="50"/>
      <c r="S63" s="88"/>
    </row>
    <row r="64" spans="1:14" ht="12.75">
      <c r="A64" s="72" t="s">
        <v>133</v>
      </c>
      <c r="B64" s="73">
        <f>SUM(B7:B63)</f>
        <v>63598893</v>
      </c>
      <c r="C64" s="73">
        <f aca="true" t="shared" si="1" ref="C64:H64">SUM(C7:C63)</f>
        <v>139281950</v>
      </c>
      <c r="D64" s="73">
        <f t="shared" si="1"/>
        <v>2447651416</v>
      </c>
      <c r="E64" s="73">
        <f t="shared" si="1"/>
        <v>7228786</v>
      </c>
      <c r="F64" s="73">
        <f t="shared" si="1"/>
        <v>84400469</v>
      </c>
      <c r="G64" s="73">
        <f t="shared" si="1"/>
        <v>38801416</v>
      </c>
      <c r="H64" s="73">
        <f t="shared" si="1"/>
        <v>2780962930</v>
      </c>
      <c r="I64" s="74"/>
      <c r="J64" s="73">
        <f>SUM(J7:J63)</f>
        <v>0</v>
      </c>
      <c r="K64" s="73">
        <f>SUM(K7:K63)</f>
        <v>0</v>
      </c>
      <c r="L64" s="5"/>
      <c r="M64" s="7"/>
      <c r="N64" s="7"/>
    </row>
    <row r="65" spans="1:8" ht="12.75">
      <c r="A65" s="69"/>
      <c r="H65" s="50"/>
    </row>
    <row r="67" ht="12.75">
      <c r="I67" s="44"/>
    </row>
    <row r="68" ht="12.75">
      <c r="I68" s="45"/>
    </row>
    <row r="71" ht="12.75">
      <c r="A71" s="7"/>
    </row>
    <row r="72" ht="12.75">
      <c r="A72" s="7"/>
    </row>
  </sheetData>
  <printOptions/>
  <pageMargins left="0.25" right="0.25" top="0.5" bottom="0.5" header="0.5" footer="0.5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11.140625" style="1" bestFit="1" customWidth="1"/>
    <col min="3" max="3" width="7.28125" style="1" customWidth="1"/>
    <col min="4" max="4" width="11.421875" style="1" hidden="1" customWidth="1"/>
    <col min="5" max="5" width="11.28125" style="1" customWidth="1"/>
    <col min="6" max="6" width="11.421875" style="1" hidden="1" customWidth="1"/>
    <col min="7" max="7" width="11.140625" style="1" customWidth="1"/>
    <col min="8" max="8" width="7.140625" style="1" customWidth="1"/>
    <col min="9" max="9" width="10.8515625" style="1" customWidth="1"/>
    <col min="10" max="11" width="10.140625" style="1" bestFit="1" customWidth="1"/>
    <col min="12" max="12" width="10.8515625" style="1" bestFit="1" customWidth="1"/>
    <col min="13" max="16384" width="11.421875" style="1" customWidth="1"/>
  </cols>
  <sheetData>
    <row r="1" spans="1:12" ht="15">
      <c r="A1" s="46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8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8" t="s">
        <v>130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9:12" ht="12.75">
      <c r="I4" s="61" t="s">
        <v>111</v>
      </c>
      <c r="J4" s="62"/>
      <c r="K4" s="62"/>
      <c r="L4" s="47"/>
    </row>
    <row r="5" spans="1:12" ht="35.25" customHeight="1">
      <c r="A5" s="39" t="s">
        <v>25</v>
      </c>
      <c r="B5" s="40" t="s">
        <v>101</v>
      </c>
      <c r="C5" s="40" t="s">
        <v>99</v>
      </c>
      <c r="D5" s="40" t="s">
        <v>100</v>
      </c>
      <c r="E5" s="40" t="s">
        <v>115</v>
      </c>
      <c r="F5" s="40" t="s">
        <v>83</v>
      </c>
      <c r="G5" s="40" t="s">
        <v>116</v>
      </c>
      <c r="H5" s="40"/>
      <c r="I5" s="40" t="s">
        <v>117</v>
      </c>
      <c r="J5" s="40" t="s">
        <v>118</v>
      </c>
      <c r="K5" s="40" t="s">
        <v>119</v>
      </c>
      <c r="L5" s="40" t="s">
        <v>113</v>
      </c>
    </row>
    <row r="7" spans="1:13" ht="12.75">
      <c r="A7" s="77" t="s">
        <v>27</v>
      </c>
      <c r="B7" s="50">
        <f>Matching!H7</f>
        <v>19980924</v>
      </c>
      <c r="C7" s="63">
        <v>0.706</v>
      </c>
      <c r="D7" s="43">
        <f>B7*C7</f>
        <v>14106532.343999999</v>
      </c>
      <c r="E7" s="50">
        <v>14106532</v>
      </c>
      <c r="F7" s="50">
        <f>D7-E7</f>
        <v>0.34399999864399433</v>
      </c>
      <c r="G7" s="50">
        <f>B7-E7</f>
        <v>5874392</v>
      </c>
      <c r="H7" s="50"/>
      <c r="I7" s="50">
        <v>5335135</v>
      </c>
      <c r="J7" s="50">
        <v>0</v>
      </c>
      <c r="K7" s="50">
        <v>539257</v>
      </c>
      <c r="L7" s="50">
        <f>SUM(I7:K7)</f>
        <v>5874392</v>
      </c>
      <c r="M7" s="50"/>
    </row>
    <row r="8" spans="1:13" ht="12.75">
      <c r="A8" s="77" t="s">
        <v>28</v>
      </c>
      <c r="B8" s="50">
        <f>Matching!H8</f>
        <v>7253641</v>
      </c>
      <c r="C8" s="63">
        <v>0.5399</v>
      </c>
      <c r="D8" s="43">
        <f aca="true" t="shared" si="0" ref="D8:D62">B8*C8</f>
        <v>3916240.7759000002</v>
      </c>
      <c r="E8" s="50">
        <v>3916241</v>
      </c>
      <c r="F8" s="50">
        <f aca="true" t="shared" si="1" ref="F8:F62">D8-E8</f>
        <v>-0.22409999975934625</v>
      </c>
      <c r="G8" s="50">
        <f aca="true" t="shared" si="2" ref="G8:G59">B8-E8</f>
        <v>3337400</v>
      </c>
      <c r="H8" s="50"/>
      <c r="I8" s="50">
        <v>3337400</v>
      </c>
      <c r="J8" s="50">
        <v>0</v>
      </c>
      <c r="K8" s="50">
        <v>0</v>
      </c>
      <c r="L8" s="50">
        <f aca="true" t="shared" si="3" ref="L8:L62">SUM(I8:K8)</f>
        <v>3337400</v>
      </c>
      <c r="M8" s="50"/>
    </row>
    <row r="9" spans="1:13" ht="12.75">
      <c r="A9" s="77" t="s">
        <v>29</v>
      </c>
      <c r="B9" s="50">
        <f>Matching!H9</f>
        <v>0</v>
      </c>
      <c r="C9" s="63">
        <v>0.5</v>
      </c>
      <c r="D9" s="43">
        <f t="shared" si="0"/>
        <v>0</v>
      </c>
      <c r="E9" s="50">
        <v>0</v>
      </c>
      <c r="F9" s="50">
        <f t="shared" si="1"/>
        <v>0</v>
      </c>
      <c r="G9" s="50">
        <f t="shared" si="2"/>
        <v>0</v>
      </c>
      <c r="H9" s="50"/>
      <c r="I9" s="50">
        <v>0</v>
      </c>
      <c r="J9" s="50">
        <v>0</v>
      </c>
      <c r="K9" s="50">
        <v>0</v>
      </c>
      <c r="L9" s="50">
        <f t="shared" si="3"/>
        <v>0</v>
      </c>
      <c r="M9" s="50"/>
    </row>
    <row r="10" spans="1:13" ht="12.75">
      <c r="A10" s="77" t="s">
        <v>30</v>
      </c>
      <c r="B10" s="50">
        <f>Matching!H10</f>
        <v>43303562</v>
      </c>
      <c r="C10" s="63">
        <v>0.6725</v>
      </c>
      <c r="D10" s="43">
        <f t="shared" si="0"/>
        <v>29121645.445</v>
      </c>
      <c r="E10" s="50">
        <v>29121287</v>
      </c>
      <c r="F10" s="50">
        <f t="shared" si="1"/>
        <v>358.445000000298</v>
      </c>
      <c r="G10" s="50">
        <f>B10-E10</f>
        <v>14182275</v>
      </c>
      <c r="H10" s="50"/>
      <c r="I10" s="50">
        <v>14182275</v>
      </c>
      <c r="J10" s="50">
        <v>0</v>
      </c>
      <c r="K10" s="50">
        <v>0</v>
      </c>
      <c r="L10" s="50">
        <f t="shared" si="3"/>
        <v>14182275</v>
      </c>
      <c r="M10" s="50"/>
    </row>
    <row r="11" spans="1:13" ht="12.75">
      <c r="A11" s="77" t="s">
        <v>31</v>
      </c>
      <c r="B11" s="50">
        <f>Matching!H11</f>
        <v>18949347</v>
      </c>
      <c r="C11" s="63">
        <v>0.7428</v>
      </c>
      <c r="D11" s="43">
        <f t="shared" si="0"/>
        <v>14075574.9516</v>
      </c>
      <c r="E11" s="50">
        <v>14075575</v>
      </c>
      <c r="F11" s="50">
        <f t="shared" si="1"/>
        <v>-0.04839999973773956</v>
      </c>
      <c r="G11" s="50">
        <f t="shared" si="2"/>
        <v>4873772</v>
      </c>
      <c r="H11" s="50"/>
      <c r="I11" s="50">
        <v>4873772</v>
      </c>
      <c r="J11" s="50">
        <v>0</v>
      </c>
      <c r="K11" s="50">
        <v>0</v>
      </c>
      <c r="L11" s="50">
        <f t="shared" si="3"/>
        <v>4873772</v>
      </c>
      <c r="M11" s="50"/>
    </row>
    <row r="12" spans="1:13" ht="12.75">
      <c r="A12" s="77" t="s">
        <v>32</v>
      </c>
      <c r="B12" s="50">
        <f>Matching!H12</f>
        <v>549107098</v>
      </c>
      <c r="C12" s="63">
        <v>0.5</v>
      </c>
      <c r="D12" s="43">
        <f t="shared" si="0"/>
        <v>274553549</v>
      </c>
      <c r="E12" s="50">
        <v>197266184</v>
      </c>
      <c r="F12" s="50">
        <f t="shared" si="1"/>
        <v>77287365</v>
      </c>
      <c r="G12" s="50">
        <f t="shared" si="2"/>
        <v>351840914</v>
      </c>
      <c r="H12" s="50"/>
      <c r="I12" s="50">
        <v>351840914</v>
      </c>
      <c r="J12" s="50">
        <v>0</v>
      </c>
      <c r="K12" s="50">
        <v>0</v>
      </c>
      <c r="L12" s="50">
        <f t="shared" si="3"/>
        <v>351840914</v>
      </c>
      <c r="M12" s="50"/>
    </row>
    <row r="13" spans="1:13" ht="12.75">
      <c r="A13" s="77" t="s">
        <v>33</v>
      </c>
      <c r="B13" s="50">
        <f>Matching!H13</f>
        <v>46080994</v>
      </c>
      <c r="C13" s="63">
        <v>0.5</v>
      </c>
      <c r="D13" s="43">
        <f t="shared" si="0"/>
        <v>23040497</v>
      </c>
      <c r="E13" s="50">
        <v>23040497</v>
      </c>
      <c r="F13" s="50">
        <f t="shared" si="1"/>
        <v>0</v>
      </c>
      <c r="G13" s="50">
        <f t="shared" si="2"/>
        <v>23040497</v>
      </c>
      <c r="H13" s="50"/>
      <c r="I13" s="50">
        <v>23040497</v>
      </c>
      <c r="J13" s="50">
        <v>0</v>
      </c>
      <c r="K13" s="50">
        <v>0</v>
      </c>
      <c r="L13" s="50">
        <f t="shared" si="3"/>
        <v>23040497</v>
      </c>
      <c r="M13" s="50"/>
    </row>
    <row r="14" spans="1:13" ht="12.75">
      <c r="A14" s="77" t="s">
        <v>34</v>
      </c>
      <c r="B14" s="50">
        <f>Matching!H14</f>
        <v>35734928</v>
      </c>
      <c r="C14" s="63">
        <v>0.5</v>
      </c>
      <c r="D14" s="43">
        <f t="shared" si="0"/>
        <v>17867464</v>
      </c>
      <c r="E14" s="50">
        <v>17867464</v>
      </c>
      <c r="F14" s="50">
        <f t="shared" si="1"/>
        <v>0</v>
      </c>
      <c r="G14" s="50">
        <f t="shared" si="2"/>
        <v>17867464</v>
      </c>
      <c r="H14" s="50"/>
      <c r="I14" s="50">
        <v>17867464</v>
      </c>
      <c r="J14" s="50">
        <v>0</v>
      </c>
      <c r="K14" s="50">
        <v>0</v>
      </c>
      <c r="L14" s="50">
        <f t="shared" si="3"/>
        <v>17867464</v>
      </c>
      <c r="M14" s="50"/>
    </row>
    <row r="15" spans="1:13" ht="12.75">
      <c r="A15" s="77" t="s">
        <v>35</v>
      </c>
      <c r="B15" s="50">
        <f>Matching!H15</f>
        <v>8189516</v>
      </c>
      <c r="C15" s="63">
        <v>0.5</v>
      </c>
      <c r="D15" s="43">
        <f t="shared" si="0"/>
        <v>4094758</v>
      </c>
      <c r="E15" s="50">
        <v>4094758</v>
      </c>
      <c r="F15" s="50">
        <f t="shared" si="1"/>
        <v>0</v>
      </c>
      <c r="G15" s="50">
        <f t="shared" si="2"/>
        <v>4094758</v>
      </c>
      <c r="H15" s="50"/>
      <c r="I15" s="50">
        <v>4094758</v>
      </c>
      <c r="J15" s="50">
        <v>0</v>
      </c>
      <c r="K15" s="50">
        <v>0</v>
      </c>
      <c r="L15" s="50">
        <f t="shared" si="3"/>
        <v>4094758</v>
      </c>
      <c r="M15" s="50"/>
    </row>
    <row r="16" spans="1:13" ht="12.75">
      <c r="A16" s="77" t="s">
        <v>131</v>
      </c>
      <c r="B16" s="50">
        <f>Matching!H16</f>
        <v>5037362</v>
      </c>
      <c r="C16" s="63">
        <v>0.5</v>
      </c>
      <c r="D16" s="43">
        <f t="shared" si="0"/>
        <v>2518681</v>
      </c>
      <c r="E16" s="50">
        <v>2518681</v>
      </c>
      <c r="F16" s="50">
        <f t="shared" si="1"/>
        <v>0</v>
      </c>
      <c r="G16" s="50">
        <f t="shared" si="2"/>
        <v>2518681</v>
      </c>
      <c r="H16" s="50"/>
      <c r="I16" s="50">
        <v>2518681</v>
      </c>
      <c r="J16" s="50">
        <v>0</v>
      </c>
      <c r="K16" s="50">
        <v>0</v>
      </c>
      <c r="L16" s="50">
        <f t="shared" si="3"/>
        <v>2518681</v>
      </c>
      <c r="M16" s="50"/>
    </row>
    <row r="17" spans="1:13" ht="12.75">
      <c r="A17" s="77" t="s">
        <v>36</v>
      </c>
      <c r="B17" s="50">
        <f>Matching!H17</f>
        <v>129340760</v>
      </c>
      <c r="C17" s="63">
        <v>0.5883</v>
      </c>
      <c r="D17" s="43">
        <f t="shared" si="0"/>
        <v>76091169.10800001</v>
      </c>
      <c r="E17" s="50">
        <v>76091169</v>
      </c>
      <c r="F17" s="50">
        <f t="shared" si="1"/>
        <v>0.1080000102519989</v>
      </c>
      <c r="G17" s="50">
        <f t="shared" si="2"/>
        <v>53249591</v>
      </c>
      <c r="H17" s="50"/>
      <c r="I17" s="50">
        <v>38018233</v>
      </c>
      <c r="J17" s="50">
        <v>15231358</v>
      </c>
      <c r="K17" s="50">
        <v>0</v>
      </c>
      <c r="L17" s="50">
        <f t="shared" si="3"/>
        <v>53249591</v>
      </c>
      <c r="M17" s="50"/>
    </row>
    <row r="18" spans="1:13" ht="12.75">
      <c r="A18" s="77" t="s">
        <v>37</v>
      </c>
      <c r="B18" s="50">
        <f>Matching!H18</f>
        <v>77008451</v>
      </c>
      <c r="C18" s="63">
        <v>0.596</v>
      </c>
      <c r="D18" s="43">
        <f t="shared" si="0"/>
        <v>45897036.796</v>
      </c>
      <c r="E18" s="50">
        <v>45897037</v>
      </c>
      <c r="F18" s="50">
        <f t="shared" si="1"/>
        <v>-0.20400000363588333</v>
      </c>
      <c r="G18" s="50">
        <f t="shared" si="2"/>
        <v>31111414</v>
      </c>
      <c r="H18" s="50"/>
      <c r="I18" s="50">
        <v>31111414</v>
      </c>
      <c r="J18" s="50">
        <v>0</v>
      </c>
      <c r="K18" s="50">
        <v>0</v>
      </c>
      <c r="L18" s="50">
        <f t="shared" si="3"/>
        <v>31111414</v>
      </c>
      <c r="M18" s="50"/>
    </row>
    <row r="19" spans="1:13" ht="12.75">
      <c r="A19" s="77" t="s">
        <v>38</v>
      </c>
      <c r="B19" s="50">
        <f>Matching!H19</f>
        <v>0</v>
      </c>
      <c r="C19" s="63">
        <v>0.5</v>
      </c>
      <c r="D19" s="43">
        <f t="shared" si="0"/>
        <v>0</v>
      </c>
      <c r="E19" s="50">
        <v>0</v>
      </c>
      <c r="F19" s="50">
        <f t="shared" si="1"/>
        <v>0</v>
      </c>
      <c r="G19" s="50">
        <f t="shared" si="2"/>
        <v>0</v>
      </c>
      <c r="H19" s="50"/>
      <c r="I19" s="50">
        <v>0</v>
      </c>
      <c r="J19" s="50">
        <v>0</v>
      </c>
      <c r="K19" s="50">
        <v>0</v>
      </c>
      <c r="L19" s="50">
        <f t="shared" si="3"/>
        <v>0</v>
      </c>
      <c r="M19" s="50"/>
    </row>
    <row r="20" spans="1:13" ht="12.75">
      <c r="A20" s="77" t="s">
        <v>39</v>
      </c>
      <c r="B20" s="50">
        <f>Matching!H20</f>
        <v>10550784</v>
      </c>
      <c r="C20" s="63">
        <v>0.5877</v>
      </c>
      <c r="D20" s="43">
        <f t="shared" si="0"/>
        <v>6200695.7568</v>
      </c>
      <c r="E20" s="50">
        <v>6200696</v>
      </c>
      <c r="F20" s="50">
        <f t="shared" si="1"/>
        <v>-0.24320000037550926</v>
      </c>
      <c r="G20" s="50">
        <f t="shared" si="2"/>
        <v>4350088</v>
      </c>
      <c r="H20" s="50"/>
      <c r="I20" s="50">
        <v>4350088</v>
      </c>
      <c r="J20" s="50">
        <v>0</v>
      </c>
      <c r="K20" s="50">
        <v>0</v>
      </c>
      <c r="L20" s="50">
        <f t="shared" si="3"/>
        <v>4350088</v>
      </c>
      <c r="M20" s="50"/>
    </row>
    <row r="21" spans="1:13" ht="12.75">
      <c r="A21" s="77" t="s">
        <v>40</v>
      </c>
      <c r="B21" s="50">
        <f>Matching!H21</f>
        <v>10469370</v>
      </c>
      <c r="C21" s="63">
        <v>0.7096</v>
      </c>
      <c r="D21" s="43">
        <f t="shared" si="0"/>
        <v>7429064.9520000005</v>
      </c>
      <c r="E21" s="50">
        <v>7429065</v>
      </c>
      <c r="F21" s="50">
        <f t="shared" si="1"/>
        <v>-0.04799999948590994</v>
      </c>
      <c r="G21" s="50">
        <f t="shared" si="2"/>
        <v>3040305</v>
      </c>
      <c r="H21" s="50"/>
      <c r="I21" s="50">
        <v>3040305</v>
      </c>
      <c r="J21" s="50">
        <v>0</v>
      </c>
      <c r="K21" s="50">
        <v>0</v>
      </c>
      <c r="L21" s="50">
        <f t="shared" si="3"/>
        <v>3040305</v>
      </c>
      <c r="M21" s="50"/>
    </row>
    <row r="22" spans="1:13" ht="12.75">
      <c r="A22" s="77" t="s">
        <v>41</v>
      </c>
      <c r="B22" s="50">
        <f>Matching!H22</f>
        <v>136923712</v>
      </c>
      <c r="C22" s="63">
        <v>0.5</v>
      </c>
      <c r="D22" s="43">
        <f t="shared" si="0"/>
        <v>68461856</v>
      </c>
      <c r="E22" s="50">
        <v>68461856</v>
      </c>
      <c r="F22" s="50">
        <f t="shared" si="1"/>
        <v>0</v>
      </c>
      <c r="G22" s="50">
        <f t="shared" si="2"/>
        <v>68461856</v>
      </c>
      <c r="H22" s="50"/>
      <c r="I22" s="50">
        <v>68461856</v>
      </c>
      <c r="J22" s="50">
        <v>0</v>
      </c>
      <c r="K22" s="50">
        <v>0</v>
      </c>
      <c r="L22" s="50">
        <f t="shared" si="3"/>
        <v>68461856</v>
      </c>
      <c r="M22" s="50"/>
    </row>
    <row r="23" spans="1:13" ht="12.75">
      <c r="A23" s="77" t="s">
        <v>42</v>
      </c>
      <c r="B23" s="50">
        <f>Matching!H23</f>
        <v>53170170</v>
      </c>
      <c r="C23" s="63">
        <v>0.6197</v>
      </c>
      <c r="D23" s="43">
        <f t="shared" si="0"/>
        <v>32949554.349000003</v>
      </c>
      <c r="E23" s="50">
        <v>32949554</v>
      </c>
      <c r="F23" s="50">
        <f t="shared" si="1"/>
        <v>0.3490000031888485</v>
      </c>
      <c r="G23" s="50">
        <f t="shared" si="2"/>
        <v>20220616</v>
      </c>
      <c r="H23" s="50"/>
      <c r="I23" s="50">
        <v>20220616</v>
      </c>
      <c r="J23" s="50">
        <v>0</v>
      </c>
      <c r="K23" s="50">
        <v>0</v>
      </c>
      <c r="L23" s="50">
        <f t="shared" si="3"/>
        <v>20220616</v>
      </c>
      <c r="M23" s="50"/>
    </row>
    <row r="24" spans="1:13" ht="12.75">
      <c r="A24" s="77" t="s">
        <v>43</v>
      </c>
      <c r="B24" s="50">
        <f>Matching!H24</f>
        <v>23793086</v>
      </c>
      <c r="C24" s="63">
        <v>0.635</v>
      </c>
      <c r="D24" s="43">
        <f t="shared" si="0"/>
        <v>15108609.61</v>
      </c>
      <c r="E24" s="50">
        <v>14699695</v>
      </c>
      <c r="F24" s="50">
        <f t="shared" si="1"/>
        <v>408914.6099999994</v>
      </c>
      <c r="G24" s="50">
        <f t="shared" si="2"/>
        <v>9093391</v>
      </c>
      <c r="H24" s="50"/>
      <c r="I24" s="50">
        <v>9093391</v>
      </c>
      <c r="J24" s="50">
        <v>0</v>
      </c>
      <c r="K24" s="50">
        <v>0</v>
      </c>
      <c r="L24" s="50">
        <f t="shared" si="3"/>
        <v>9093391</v>
      </c>
      <c r="M24" s="50"/>
    </row>
    <row r="25" spans="1:13" ht="12.75">
      <c r="A25" s="77" t="s">
        <v>44</v>
      </c>
      <c r="B25" s="50">
        <f>Matching!H25</f>
        <v>22307654</v>
      </c>
      <c r="C25" s="63">
        <v>0.6015</v>
      </c>
      <c r="D25" s="43">
        <f t="shared" si="0"/>
        <v>13418053.881000001</v>
      </c>
      <c r="E25" s="50">
        <v>13418054</v>
      </c>
      <c r="F25" s="50">
        <f t="shared" si="1"/>
        <v>-0.11899999901652336</v>
      </c>
      <c r="G25" s="50">
        <f t="shared" si="2"/>
        <v>8889600</v>
      </c>
      <c r="H25" s="50"/>
      <c r="I25" s="50">
        <v>8889600</v>
      </c>
      <c r="J25" s="50">
        <v>0</v>
      </c>
      <c r="K25" s="50">
        <v>0</v>
      </c>
      <c r="L25" s="50">
        <f t="shared" si="3"/>
        <v>8889600</v>
      </c>
      <c r="M25" s="50"/>
    </row>
    <row r="26" spans="1:13" ht="12.75">
      <c r="A26" s="77" t="s">
        <v>45</v>
      </c>
      <c r="B26" s="50">
        <f>Matching!H26</f>
        <v>29642374</v>
      </c>
      <c r="C26" s="63">
        <v>0.6989</v>
      </c>
      <c r="D26" s="43">
        <f t="shared" si="0"/>
        <v>20717055.1886</v>
      </c>
      <c r="E26" s="50">
        <v>20717055</v>
      </c>
      <c r="F26" s="50">
        <f t="shared" si="1"/>
        <v>0.18859999999403954</v>
      </c>
      <c r="G26" s="50">
        <f t="shared" si="2"/>
        <v>8925319</v>
      </c>
      <c r="H26" s="50"/>
      <c r="I26" s="50">
        <v>8925319</v>
      </c>
      <c r="J26" s="50">
        <v>0</v>
      </c>
      <c r="K26" s="50">
        <v>0</v>
      </c>
      <c r="L26" s="50">
        <f t="shared" si="3"/>
        <v>8925319</v>
      </c>
      <c r="M26" s="50"/>
    </row>
    <row r="27" spans="1:13" ht="12.75">
      <c r="A27" s="77" t="s">
        <v>46</v>
      </c>
      <c r="B27" s="50">
        <f>Matching!H27</f>
        <v>23628870</v>
      </c>
      <c r="C27" s="63">
        <v>0.7128</v>
      </c>
      <c r="D27" s="43">
        <f t="shared" si="0"/>
        <v>16842658.536</v>
      </c>
      <c r="E27" s="50">
        <v>16842658</v>
      </c>
      <c r="F27" s="50">
        <f t="shared" si="1"/>
        <v>0.5359999984502792</v>
      </c>
      <c r="G27" s="50">
        <f t="shared" si="2"/>
        <v>6786212</v>
      </c>
      <c r="H27" s="50"/>
      <c r="I27" s="50">
        <v>6786212</v>
      </c>
      <c r="J27" s="50">
        <v>0</v>
      </c>
      <c r="K27" s="50">
        <v>0</v>
      </c>
      <c r="L27" s="50">
        <f t="shared" si="3"/>
        <v>6786212</v>
      </c>
      <c r="M27" s="50"/>
    </row>
    <row r="28" spans="1:13" ht="12.75">
      <c r="A28" s="77" t="s">
        <v>47</v>
      </c>
      <c r="B28" s="50">
        <f>Matching!H28</f>
        <v>8973345</v>
      </c>
      <c r="C28" s="63">
        <v>0.6622</v>
      </c>
      <c r="D28" s="43">
        <f t="shared" si="0"/>
        <v>5942149.059</v>
      </c>
      <c r="E28" s="50">
        <v>5942149</v>
      </c>
      <c r="F28" s="50">
        <f t="shared" si="1"/>
        <v>0.05900000035762787</v>
      </c>
      <c r="G28" s="50">
        <f t="shared" si="2"/>
        <v>3031196</v>
      </c>
      <c r="H28" s="50"/>
      <c r="I28" s="50">
        <v>3031196</v>
      </c>
      <c r="J28" s="50">
        <v>0</v>
      </c>
      <c r="K28" s="50">
        <v>0</v>
      </c>
      <c r="L28" s="50">
        <f t="shared" si="3"/>
        <v>3031196</v>
      </c>
      <c r="M28" s="50"/>
    </row>
    <row r="29" spans="1:13" ht="12.75">
      <c r="A29" s="77" t="s">
        <v>48</v>
      </c>
      <c r="B29" s="50">
        <f>Matching!H29</f>
        <v>56948192</v>
      </c>
      <c r="C29" s="63">
        <v>0.5</v>
      </c>
      <c r="D29" s="43">
        <f t="shared" si="0"/>
        <v>28474096</v>
      </c>
      <c r="E29" s="50">
        <v>28474096</v>
      </c>
      <c r="F29" s="50">
        <f t="shared" si="1"/>
        <v>0</v>
      </c>
      <c r="G29" s="50">
        <f t="shared" si="2"/>
        <v>28474096</v>
      </c>
      <c r="H29" s="50"/>
      <c r="I29" s="50">
        <v>22779277</v>
      </c>
      <c r="J29" s="50">
        <v>0</v>
      </c>
      <c r="K29" s="50">
        <v>5694819</v>
      </c>
      <c r="L29" s="50">
        <f t="shared" si="3"/>
        <v>28474096</v>
      </c>
      <c r="M29" s="50"/>
    </row>
    <row r="30" spans="1:13" ht="12.75">
      <c r="A30" s="77" t="s">
        <v>49</v>
      </c>
      <c r="B30" s="50">
        <f>Matching!H30</f>
        <v>63410936</v>
      </c>
      <c r="C30" s="63">
        <v>0.5</v>
      </c>
      <c r="D30" s="43">
        <f t="shared" si="0"/>
        <v>31705468</v>
      </c>
      <c r="E30" s="50">
        <v>31705468</v>
      </c>
      <c r="F30" s="50">
        <f t="shared" si="1"/>
        <v>0</v>
      </c>
      <c r="G30" s="50">
        <f t="shared" si="2"/>
        <v>31705468</v>
      </c>
      <c r="H30" s="50"/>
      <c r="I30" s="50">
        <v>25489373</v>
      </c>
      <c r="J30" s="50">
        <v>0</v>
      </c>
      <c r="K30" s="50">
        <v>6216095</v>
      </c>
      <c r="L30" s="50">
        <f t="shared" si="3"/>
        <v>31705468</v>
      </c>
      <c r="M30" s="50"/>
    </row>
    <row r="31" spans="1:13" ht="12.75">
      <c r="A31" s="77" t="s">
        <v>50</v>
      </c>
      <c r="B31" s="50">
        <f>Matching!H31</f>
        <v>95669178</v>
      </c>
      <c r="C31" s="63">
        <v>0.5542</v>
      </c>
      <c r="D31" s="43">
        <f t="shared" si="0"/>
        <v>53019858.4476</v>
      </c>
      <c r="E31" s="50">
        <v>53019858</v>
      </c>
      <c r="F31" s="50">
        <f t="shared" si="1"/>
        <v>0.44759999960660934</v>
      </c>
      <c r="G31" s="50">
        <f>B31-E31</f>
        <v>42649320</v>
      </c>
      <c r="H31" s="50"/>
      <c r="I31" s="50">
        <v>34119457</v>
      </c>
      <c r="J31" s="50">
        <v>0</v>
      </c>
      <c r="K31" s="50">
        <v>8529863</v>
      </c>
      <c r="L31" s="50">
        <f t="shared" si="3"/>
        <v>42649320</v>
      </c>
      <c r="M31" s="50"/>
    </row>
    <row r="32" spans="1:13" ht="12.75">
      <c r="A32" s="77" t="s">
        <v>51</v>
      </c>
      <c r="B32" s="50">
        <f>Matching!H32</f>
        <v>52864498</v>
      </c>
      <c r="C32" s="63">
        <v>0.5</v>
      </c>
      <c r="D32" s="43">
        <f t="shared" si="0"/>
        <v>26432249</v>
      </c>
      <c r="E32" s="50">
        <v>26432249</v>
      </c>
      <c r="F32" s="50">
        <f t="shared" si="1"/>
        <v>0</v>
      </c>
      <c r="G32" s="50">
        <f t="shared" si="2"/>
        <v>26432249</v>
      </c>
      <c r="H32" s="50"/>
      <c r="I32" s="50">
        <v>26432249</v>
      </c>
      <c r="J32" s="50">
        <v>0</v>
      </c>
      <c r="K32" s="50">
        <v>0</v>
      </c>
      <c r="L32" s="50">
        <f t="shared" si="3"/>
        <v>26432249</v>
      </c>
      <c r="M32" s="50"/>
    </row>
    <row r="33" spans="1:13" ht="12.75">
      <c r="A33" s="77" t="s">
        <v>52</v>
      </c>
      <c r="B33" s="50">
        <f>Matching!H33</f>
        <v>13140500</v>
      </c>
      <c r="C33" s="63">
        <v>0.7662</v>
      </c>
      <c r="D33" s="43">
        <f t="shared" si="0"/>
        <v>10068251.1</v>
      </c>
      <c r="E33" s="50">
        <v>10068251</v>
      </c>
      <c r="F33" s="50">
        <f t="shared" si="1"/>
        <v>0.09999999962747097</v>
      </c>
      <c r="G33" s="50">
        <f t="shared" si="2"/>
        <v>3072249</v>
      </c>
      <c r="H33" s="50"/>
      <c r="I33" s="50">
        <v>1170477</v>
      </c>
      <c r="J33" s="50">
        <v>1901772</v>
      </c>
      <c r="K33" s="50">
        <v>0</v>
      </c>
      <c r="L33" s="50">
        <f t="shared" si="3"/>
        <v>3072249</v>
      </c>
      <c r="M33" s="50"/>
    </row>
    <row r="34" spans="1:13" ht="12.75">
      <c r="A34" s="77" t="s">
        <v>53</v>
      </c>
      <c r="B34" s="50">
        <f>Matching!H34</f>
        <v>48194170</v>
      </c>
      <c r="C34" s="63">
        <v>0.6123</v>
      </c>
      <c r="D34" s="43">
        <f t="shared" si="0"/>
        <v>29509290.290999997</v>
      </c>
      <c r="E34" s="50">
        <v>29509291</v>
      </c>
      <c r="F34" s="50">
        <f t="shared" si="1"/>
        <v>-0.709000002592802</v>
      </c>
      <c r="G34" s="50">
        <f>B34-E34</f>
        <v>18684879</v>
      </c>
      <c r="H34" s="50"/>
      <c r="I34" s="50">
        <v>18684879</v>
      </c>
      <c r="J34" s="50">
        <v>0</v>
      </c>
      <c r="K34" s="50">
        <v>0</v>
      </c>
      <c r="L34" s="50">
        <f t="shared" si="3"/>
        <v>18684879</v>
      </c>
      <c r="M34" s="50"/>
    </row>
    <row r="35" spans="1:13" ht="12.75">
      <c r="A35" s="77" t="s">
        <v>54</v>
      </c>
      <c r="B35" s="50">
        <f>Matching!H35</f>
        <v>6290824</v>
      </c>
      <c r="C35" s="63">
        <v>0.7296</v>
      </c>
      <c r="D35" s="43">
        <f t="shared" si="0"/>
        <v>4589785.1904</v>
      </c>
      <c r="E35" s="50">
        <v>4581598</v>
      </c>
      <c r="F35" s="50">
        <f t="shared" si="1"/>
        <v>8187.19039999973</v>
      </c>
      <c r="G35" s="50">
        <f t="shared" si="2"/>
        <v>1709226</v>
      </c>
      <c r="H35" s="50"/>
      <c r="I35" s="50">
        <v>1709226</v>
      </c>
      <c r="J35" s="50">
        <v>0</v>
      </c>
      <c r="K35" s="50">
        <v>0</v>
      </c>
      <c r="L35" s="50">
        <f t="shared" si="3"/>
        <v>1709226</v>
      </c>
      <c r="M35" s="50"/>
    </row>
    <row r="36" spans="1:13" ht="12.75">
      <c r="A36" s="77" t="s">
        <v>55</v>
      </c>
      <c r="B36" s="50">
        <f>Matching!H36</f>
        <v>15462891</v>
      </c>
      <c r="C36" s="63">
        <v>0.5952</v>
      </c>
      <c r="D36" s="43">
        <f t="shared" si="0"/>
        <v>9203512.723199999</v>
      </c>
      <c r="E36" s="50">
        <v>9203513</v>
      </c>
      <c r="F36" s="50">
        <f t="shared" si="1"/>
        <v>-0.27680000104010105</v>
      </c>
      <c r="G36" s="50">
        <f t="shared" si="2"/>
        <v>6259378</v>
      </c>
      <c r="H36" s="50"/>
      <c r="I36" s="50">
        <v>6259378</v>
      </c>
      <c r="J36" s="50">
        <v>0</v>
      </c>
      <c r="K36" s="50">
        <v>0</v>
      </c>
      <c r="L36" s="50">
        <f t="shared" si="3"/>
        <v>6259378</v>
      </c>
      <c r="M36" s="50"/>
    </row>
    <row r="37" spans="1:13" ht="12.75">
      <c r="A37" s="77" t="s">
        <v>56</v>
      </c>
      <c r="B37" s="50">
        <f>Matching!H37</f>
        <v>21083113</v>
      </c>
      <c r="C37" s="63">
        <v>0.5239</v>
      </c>
      <c r="D37" s="43">
        <f t="shared" si="0"/>
        <v>11045442.900700001</v>
      </c>
      <c r="E37" s="50">
        <v>11045443</v>
      </c>
      <c r="F37" s="50">
        <f t="shared" si="1"/>
        <v>-0.09929999895393848</v>
      </c>
      <c r="G37" s="50">
        <f t="shared" si="2"/>
        <v>10037670</v>
      </c>
      <c r="H37" s="50"/>
      <c r="I37" s="50">
        <v>6843585</v>
      </c>
      <c r="J37" s="50">
        <v>1794085</v>
      </c>
      <c r="K37" s="50">
        <v>1400000</v>
      </c>
      <c r="L37" s="50">
        <f t="shared" si="3"/>
        <v>10037670</v>
      </c>
      <c r="M37" s="50"/>
    </row>
    <row r="38" spans="1:13" ht="12.75">
      <c r="A38" s="77" t="s">
        <v>57</v>
      </c>
      <c r="B38" s="50">
        <f>Matching!H38</f>
        <v>12820100</v>
      </c>
      <c r="C38" s="63">
        <v>0.5</v>
      </c>
      <c r="D38" s="43">
        <f t="shared" si="0"/>
        <v>6410050</v>
      </c>
      <c r="E38" s="50">
        <v>6410050</v>
      </c>
      <c r="F38" s="50">
        <f t="shared" si="1"/>
        <v>0</v>
      </c>
      <c r="G38" s="50">
        <f t="shared" si="2"/>
        <v>6410050</v>
      </c>
      <c r="H38" s="50"/>
      <c r="I38" s="50">
        <v>6410050</v>
      </c>
      <c r="J38" s="50">
        <v>0</v>
      </c>
      <c r="K38" s="50">
        <v>0</v>
      </c>
      <c r="L38" s="50">
        <f t="shared" si="3"/>
        <v>6410050</v>
      </c>
      <c r="M38" s="50"/>
    </row>
    <row r="39" spans="1:13" ht="12.75">
      <c r="A39" s="77" t="s">
        <v>58</v>
      </c>
      <c r="B39" s="50">
        <f>Matching!H39</f>
        <v>88971064</v>
      </c>
      <c r="C39" s="63">
        <v>0.5</v>
      </c>
      <c r="D39" s="43">
        <f t="shared" si="0"/>
        <v>44485532</v>
      </c>
      <c r="E39" s="50">
        <v>44485532</v>
      </c>
      <c r="F39" s="50">
        <f t="shared" si="1"/>
        <v>0</v>
      </c>
      <c r="G39" s="50">
        <f t="shared" si="2"/>
        <v>44485532</v>
      </c>
      <c r="H39" s="50"/>
      <c r="I39" s="50">
        <v>44485532</v>
      </c>
      <c r="J39" s="50">
        <v>0</v>
      </c>
      <c r="K39" s="50">
        <v>0</v>
      </c>
      <c r="L39" s="50">
        <f t="shared" si="3"/>
        <v>44485532</v>
      </c>
      <c r="M39" s="50"/>
    </row>
    <row r="40" spans="1:13" ht="12.75">
      <c r="A40" s="77" t="s">
        <v>59</v>
      </c>
      <c r="B40" s="50">
        <f>Matching!H40</f>
        <v>14010852</v>
      </c>
      <c r="C40" s="63">
        <v>0.7456</v>
      </c>
      <c r="D40" s="43">
        <f t="shared" si="0"/>
        <v>10446491.2512</v>
      </c>
      <c r="E40" s="50">
        <v>10446491</v>
      </c>
      <c r="F40" s="50">
        <f t="shared" si="1"/>
        <v>0.2511999998241663</v>
      </c>
      <c r="G40" s="50">
        <f t="shared" si="2"/>
        <v>3564361</v>
      </c>
      <c r="H40" s="50"/>
      <c r="I40" s="50">
        <v>3564361</v>
      </c>
      <c r="J40" s="50">
        <v>0</v>
      </c>
      <c r="K40" s="50">
        <v>0</v>
      </c>
      <c r="L40" s="50">
        <f t="shared" si="3"/>
        <v>3564361</v>
      </c>
      <c r="M40" s="50"/>
    </row>
    <row r="41" spans="1:13" ht="12.75">
      <c r="A41" s="77" t="s">
        <v>60</v>
      </c>
      <c r="B41" s="50">
        <f>Matching!H41</f>
        <v>197810338</v>
      </c>
      <c r="C41" s="63">
        <v>0.5</v>
      </c>
      <c r="D41" s="43">
        <f t="shared" si="0"/>
        <v>98905169</v>
      </c>
      <c r="E41" s="50">
        <v>98905169</v>
      </c>
      <c r="F41" s="50">
        <f t="shared" si="1"/>
        <v>0</v>
      </c>
      <c r="G41" s="50">
        <f t="shared" si="2"/>
        <v>98905169</v>
      </c>
      <c r="H41" s="50"/>
      <c r="I41" s="50">
        <v>98905169</v>
      </c>
      <c r="J41" s="50">
        <v>0</v>
      </c>
      <c r="K41" s="50">
        <v>0</v>
      </c>
      <c r="L41" s="50">
        <f t="shared" si="3"/>
        <v>98905169</v>
      </c>
      <c r="M41" s="50"/>
    </row>
    <row r="42" spans="1:13" ht="12.75">
      <c r="A42" s="77" t="s">
        <v>61</v>
      </c>
      <c r="B42" s="50">
        <f>Matching!H42</f>
        <v>66779467</v>
      </c>
      <c r="C42" s="63">
        <v>0.6256</v>
      </c>
      <c r="D42" s="43">
        <f t="shared" si="0"/>
        <v>41777234.5552</v>
      </c>
      <c r="E42" s="50">
        <v>41777235</v>
      </c>
      <c r="F42" s="50">
        <f t="shared" si="1"/>
        <v>-0.4447999969124794</v>
      </c>
      <c r="G42" s="50">
        <f t="shared" si="2"/>
        <v>25002232</v>
      </c>
      <c r="H42" s="50"/>
      <c r="I42" s="50">
        <v>25002232</v>
      </c>
      <c r="J42" s="50">
        <v>0</v>
      </c>
      <c r="K42" s="50">
        <v>0</v>
      </c>
      <c r="L42" s="50">
        <f t="shared" si="3"/>
        <v>25002232</v>
      </c>
      <c r="M42" s="50"/>
    </row>
    <row r="43" spans="1:13" ht="12.75">
      <c r="A43" s="77" t="s">
        <v>62</v>
      </c>
      <c r="B43" s="50">
        <f>Matching!H43</f>
        <v>4686740</v>
      </c>
      <c r="C43" s="63">
        <v>0.6836</v>
      </c>
      <c r="D43" s="43">
        <f t="shared" si="0"/>
        <v>3203855.464</v>
      </c>
      <c r="E43" s="50">
        <v>3203855</v>
      </c>
      <c r="F43" s="50">
        <f t="shared" si="1"/>
        <v>0.4640000001527369</v>
      </c>
      <c r="G43" s="50">
        <f t="shared" si="2"/>
        <v>1482885</v>
      </c>
      <c r="H43" s="50"/>
      <c r="I43" s="50">
        <v>1482885</v>
      </c>
      <c r="J43" s="50">
        <v>0</v>
      </c>
      <c r="K43" s="50">
        <v>0</v>
      </c>
      <c r="L43" s="50">
        <f t="shared" si="3"/>
        <v>1482885</v>
      </c>
      <c r="M43" s="50"/>
    </row>
    <row r="44" spans="1:13" ht="12.75">
      <c r="A44" s="77" t="s">
        <v>132</v>
      </c>
      <c r="B44" s="50">
        <f>Matching!H44</f>
        <v>0</v>
      </c>
      <c r="C44" s="63">
        <v>0.5</v>
      </c>
      <c r="D44" s="43">
        <f t="shared" si="0"/>
        <v>0</v>
      </c>
      <c r="E44" s="50">
        <v>0</v>
      </c>
      <c r="F44" s="50">
        <f t="shared" si="1"/>
        <v>0</v>
      </c>
      <c r="G44" s="50">
        <f t="shared" si="2"/>
        <v>0</v>
      </c>
      <c r="H44" s="50"/>
      <c r="I44" s="50">
        <v>0</v>
      </c>
      <c r="J44" s="50">
        <v>0</v>
      </c>
      <c r="K44" s="50">
        <v>0</v>
      </c>
      <c r="L44" s="50">
        <f t="shared" si="3"/>
        <v>0</v>
      </c>
      <c r="M44" s="50"/>
    </row>
    <row r="45" spans="1:13" ht="12.75">
      <c r="A45" s="77" t="s">
        <v>63</v>
      </c>
      <c r="B45" s="50">
        <f>Matching!H45</f>
        <v>102219229</v>
      </c>
      <c r="C45" s="63">
        <v>0.5883</v>
      </c>
      <c r="D45" s="43">
        <f t="shared" si="0"/>
        <v>60135572.420700006</v>
      </c>
      <c r="E45" s="50">
        <v>60135572</v>
      </c>
      <c r="F45" s="50">
        <f t="shared" si="1"/>
        <v>0.4207000061869621</v>
      </c>
      <c r="G45" s="50">
        <f t="shared" si="2"/>
        <v>42083657</v>
      </c>
      <c r="H45" s="50"/>
      <c r="I45" s="50">
        <v>42083657</v>
      </c>
      <c r="J45" s="50">
        <v>0</v>
      </c>
      <c r="K45" s="50">
        <v>0</v>
      </c>
      <c r="L45" s="50">
        <f t="shared" si="3"/>
        <v>42083657</v>
      </c>
      <c r="M45" s="50"/>
    </row>
    <row r="46" spans="1:13" ht="12.75">
      <c r="A46" s="77" t="s">
        <v>64</v>
      </c>
      <c r="B46" s="50">
        <f>Matching!H46</f>
        <v>25342986</v>
      </c>
      <c r="C46" s="63">
        <v>0.7056</v>
      </c>
      <c r="D46" s="43">
        <f t="shared" si="0"/>
        <v>17882010.9216</v>
      </c>
      <c r="E46" s="50">
        <v>17882011</v>
      </c>
      <c r="F46" s="50">
        <f t="shared" si="1"/>
        <v>-0.07840000092983246</v>
      </c>
      <c r="G46" s="50">
        <f t="shared" si="2"/>
        <v>7460975</v>
      </c>
      <c r="H46" s="50"/>
      <c r="I46" s="50">
        <v>6093130</v>
      </c>
      <c r="J46" s="50">
        <v>0</v>
      </c>
      <c r="K46" s="50">
        <v>1367845</v>
      </c>
      <c r="L46" s="50">
        <f t="shared" si="3"/>
        <v>7460975</v>
      </c>
      <c r="M46" s="50"/>
    </row>
    <row r="47" spans="1:13" ht="12.75">
      <c r="A47" s="77" t="s">
        <v>65</v>
      </c>
      <c r="B47" s="50">
        <f>Matching!H47</f>
        <v>29120412</v>
      </c>
      <c r="C47" s="63">
        <v>0.6016</v>
      </c>
      <c r="D47" s="43">
        <f t="shared" si="0"/>
        <v>17518839.8592</v>
      </c>
      <c r="E47" s="50">
        <v>17518840</v>
      </c>
      <c r="F47" s="50">
        <f t="shared" si="1"/>
        <v>-0.14079999923706055</v>
      </c>
      <c r="G47" s="50">
        <f>B47-E47</f>
        <v>11601572</v>
      </c>
      <c r="H47" s="50"/>
      <c r="I47" s="50">
        <v>9281258</v>
      </c>
      <c r="J47" s="50">
        <v>0</v>
      </c>
      <c r="K47" s="50">
        <v>2320314</v>
      </c>
      <c r="L47" s="50">
        <f t="shared" si="3"/>
        <v>11601572</v>
      </c>
      <c r="M47" s="50"/>
    </row>
    <row r="48" spans="1:13" ht="12.75">
      <c r="A48" s="77" t="s">
        <v>66</v>
      </c>
      <c r="B48" s="50">
        <f>Matching!H48</f>
        <v>110237439</v>
      </c>
      <c r="C48" s="63">
        <v>0.5469</v>
      </c>
      <c r="D48" s="43">
        <f t="shared" si="0"/>
        <v>60288855.38910001</v>
      </c>
      <c r="E48" s="50">
        <v>60288855</v>
      </c>
      <c r="F48" s="50">
        <f t="shared" si="1"/>
        <v>0.38910000771284103</v>
      </c>
      <c r="G48" s="50">
        <f t="shared" si="2"/>
        <v>49948584</v>
      </c>
      <c r="H48" s="50"/>
      <c r="I48" s="50">
        <v>49948584</v>
      </c>
      <c r="J48" s="50">
        <v>0</v>
      </c>
      <c r="K48" s="50">
        <v>0</v>
      </c>
      <c r="L48" s="50">
        <f t="shared" si="3"/>
        <v>49948584</v>
      </c>
      <c r="M48" s="50"/>
    </row>
    <row r="49" spans="1:13" ht="12.75">
      <c r="A49" s="77" t="s">
        <v>67</v>
      </c>
      <c r="B49" s="50">
        <f>Matching!H49</f>
        <v>0</v>
      </c>
      <c r="C49" s="63">
        <v>0.5</v>
      </c>
      <c r="D49" s="43">
        <f t="shared" si="0"/>
        <v>0</v>
      </c>
      <c r="E49" s="50">
        <v>0</v>
      </c>
      <c r="F49" s="50">
        <f t="shared" si="1"/>
        <v>0</v>
      </c>
      <c r="G49" s="50">
        <f t="shared" si="2"/>
        <v>0</v>
      </c>
      <c r="H49" s="50"/>
      <c r="I49" s="50">
        <v>0</v>
      </c>
      <c r="J49" s="50">
        <v>0</v>
      </c>
      <c r="K49" s="50">
        <v>0</v>
      </c>
      <c r="L49" s="50">
        <f t="shared" si="3"/>
        <v>0</v>
      </c>
      <c r="M49" s="50"/>
    </row>
    <row r="50" spans="1:13" ht="12.75">
      <c r="A50" s="77" t="s">
        <v>68</v>
      </c>
      <c r="B50" s="50">
        <f>Matching!H50</f>
        <v>9411924</v>
      </c>
      <c r="C50" s="63">
        <v>0.554</v>
      </c>
      <c r="D50" s="43">
        <f t="shared" si="0"/>
        <v>5214205.896000001</v>
      </c>
      <c r="E50" s="50">
        <v>5214206</v>
      </c>
      <c r="F50" s="50">
        <f t="shared" si="1"/>
        <v>-0.10399999935179949</v>
      </c>
      <c r="G50" s="50">
        <f t="shared" si="2"/>
        <v>4197718</v>
      </c>
      <c r="H50" s="50"/>
      <c r="I50" s="50">
        <v>4197718</v>
      </c>
      <c r="J50" s="50">
        <v>0</v>
      </c>
      <c r="K50" s="50">
        <v>0</v>
      </c>
      <c r="L50" s="50">
        <f t="shared" si="3"/>
        <v>4197718</v>
      </c>
      <c r="M50" s="50"/>
    </row>
    <row r="51" spans="1:13" ht="12.75">
      <c r="A51" s="77" t="s">
        <v>69</v>
      </c>
      <c r="B51" s="50">
        <f>Matching!H51</f>
        <v>30200853</v>
      </c>
      <c r="C51" s="63">
        <v>0.6981</v>
      </c>
      <c r="D51" s="43">
        <f t="shared" si="0"/>
        <v>21083215.4793</v>
      </c>
      <c r="E51" s="50">
        <v>21083216</v>
      </c>
      <c r="F51" s="50">
        <f t="shared" si="1"/>
        <v>-0.5207000002264977</v>
      </c>
      <c r="G51" s="50">
        <f t="shared" si="2"/>
        <v>9117637</v>
      </c>
      <c r="H51" s="50"/>
      <c r="I51" s="50">
        <v>7293578</v>
      </c>
      <c r="J51" s="50">
        <v>0</v>
      </c>
      <c r="K51" s="50">
        <v>1824059</v>
      </c>
      <c r="L51" s="50">
        <f t="shared" si="3"/>
        <v>9117637</v>
      </c>
      <c r="M51" s="50"/>
    </row>
    <row r="52" spans="1:13" ht="12.75">
      <c r="A52" s="77" t="s">
        <v>70</v>
      </c>
      <c r="B52" s="50">
        <f>Matching!H52</f>
        <v>6253903</v>
      </c>
      <c r="C52" s="63">
        <v>0.6529</v>
      </c>
      <c r="D52" s="43">
        <f t="shared" si="0"/>
        <v>4083173.2687000004</v>
      </c>
      <c r="E52" s="50">
        <v>4083173</v>
      </c>
      <c r="F52" s="50">
        <f t="shared" si="1"/>
        <v>0.2687000003643334</v>
      </c>
      <c r="G52" s="50">
        <f t="shared" si="2"/>
        <v>2170730</v>
      </c>
      <c r="H52" s="50"/>
      <c r="I52" s="50">
        <v>2170730</v>
      </c>
      <c r="J52" s="50">
        <v>0</v>
      </c>
      <c r="K52" s="50">
        <v>0</v>
      </c>
      <c r="L52" s="50">
        <f t="shared" si="3"/>
        <v>2170730</v>
      </c>
      <c r="M52" s="50"/>
    </row>
    <row r="53" spans="1:13" ht="12.75">
      <c r="A53" s="77" t="s">
        <v>71</v>
      </c>
      <c r="B53" s="50">
        <f>Matching!H53</f>
        <v>45427711</v>
      </c>
      <c r="C53" s="63">
        <v>0.6459</v>
      </c>
      <c r="D53" s="43">
        <f t="shared" si="0"/>
        <v>29341758.534900002</v>
      </c>
      <c r="E53" s="50">
        <v>29341759</v>
      </c>
      <c r="F53" s="50">
        <f t="shared" si="1"/>
        <v>-0.46509999781847</v>
      </c>
      <c r="G53" s="50">
        <f t="shared" si="2"/>
        <v>16085952</v>
      </c>
      <c r="H53" s="50"/>
      <c r="I53" s="50">
        <v>16085952</v>
      </c>
      <c r="J53" s="50">
        <v>0</v>
      </c>
      <c r="K53" s="50">
        <v>0</v>
      </c>
      <c r="L53" s="50">
        <f t="shared" si="3"/>
        <v>16085952</v>
      </c>
      <c r="M53" s="50"/>
    </row>
    <row r="54" spans="1:13" ht="12.75">
      <c r="A54" s="77" t="s">
        <v>72</v>
      </c>
      <c r="B54" s="50">
        <f>Matching!H54</f>
        <v>203920272</v>
      </c>
      <c r="C54" s="63">
        <v>0.5999</v>
      </c>
      <c r="D54" s="43">
        <f t="shared" si="0"/>
        <v>122331771.1728</v>
      </c>
      <c r="E54" s="50">
        <v>122331771</v>
      </c>
      <c r="F54" s="50">
        <f t="shared" si="1"/>
        <v>0.1728000044822693</v>
      </c>
      <c r="G54" s="50">
        <f t="shared" si="2"/>
        <v>81588501</v>
      </c>
      <c r="H54" s="50"/>
      <c r="I54" s="50">
        <v>62891778</v>
      </c>
      <c r="J54" s="50">
        <v>2379023</v>
      </c>
      <c r="K54" s="50">
        <v>16317700</v>
      </c>
      <c r="L54" s="50">
        <f t="shared" si="3"/>
        <v>81588501</v>
      </c>
      <c r="M54" s="50"/>
    </row>
    <row r="55" spans="1:13" ht="12.75">
      <c r="A55" s="77" t="s">
        <v>73</v>
      </c>
      <c r="B55" s="50">
        <f>Matching!H55</f>
        <v>3977977</v>
      </c>
      <c r="C55" s="63">
        <v>0.7124</v>
      </c>
      <c r="D55" s="43">
        <f t="shared" si="0"/>
        <v>2833910.8148000003</v>
      </c>
      <c r="E55" s="50">
        <v>2833911</v>
      </c>
      <c r="F55" s="50">
        <f t="shared" si="1"/>
        <v>-0.18519999971613288</v>
      </c>
      <c r="G55" s="50">
        <f t="shared" si="2"/>
        <v>1144066</v>
      </c>
      <c r="H55" s="50"/>
      <c r="I55" s="50">
        <v>1144066</v>
      </c>
      <c r="J55" s="50">
        <v>0</v>
      </c>
      <c r="K55" s="50">
        <v>0</v>
      </c>
      <c r="L55" s="50">
        <f t="shared" si="3"/>
        <v>1144066</v>
      </c>
      <c r="M55" s="50"/>
    </row>
    <row r="56" spans="1:13" ht="12.75">
      <c r="A56" s="77" t="s">
        <v>74</v>
      </c>
      <c r="B56" s="50">
        <f>Matching!H56</f>
        <v>4757760</v>
      </c>
      <c r="C56" s="63">
        <v>0.6241</v>
      </c>
      <c r="D56" s="43">
        <f t="shared" si="0"/>
        <v>2969318.016</v>
      </c>
      <c r="E56" s="50">
        <v>2969318</v>
      </c>
      <c r="F56" s="50">
        <f t="shared" si="1"/>
        <v>0.015999999828636646</v>
      </c>
      <c r="G56" s="50">
        <f t="shared" si="2"/>
        <v>1788442</v>
      </c>
      <c r="H56" s="50"/>
      <c r="I56" s="50">
        <v>1788442</v>
      </c>
      <c r="J56" s="50">
        <v>0</v>
      </c>
      <c r="K56" s="50">
        <v>0</v>
      </c>
      <c r="L56" s="50">
        <f t="shared" si="3"/>
        <v>1788442</v>
      </c>
      <c r="M56" s="50"/>
    </row>
    <row r="57" spans="1:13" ht="12.75">
      <c r="A57" s="77" t="s">
        <v>75</v>
      </c>
      <c r="B57" s="50">
        <f>Matching!H57</f>
        <v>0</v>
      </c>
      <c r="C57" s="63">
        <v>0.5</v>
      </c>
      <c r="D57" s="43">
        <f t="shared" si="0"/>
        <v>0</v>
      </c>
      <c r="E57" s="50">
        <v>0</v>
      </c>
      <c r="F57" s="50">
        <f t="shared" si="1"/>
        <v>0</v>
      </c>
      <c r="G57" s="50">
        <f t="shared" si="2"/>
        <v>0</v>
      </c>
      <c r="H57" s="50"/>
      <c r="I57" s="50">
        <v>0</v>
      </c>
      <c r="J57" s="50">
        <v>0</v>
      </c>
      <c r="K57" s="50">
        <v>0</v>
      </c>
      <c r="L57" s="50">
        <f t="shared" si="3"/>
        <v>0</v>
      </c>
      <c r="M57" s="50"/>
    </row>
    <row r="58" spans="1:13" ht="12.75">
      <c r="A58" s="77" t="s">
        <v>76</v>
      </c>
      <c r="B58" s="50">
        <f>Matching!H58</f>
        <v>70542748</v>
      </c>
      <c r="C58" s="63">
        <v>0.5053</v>
      </c>
      <c r="D58" s="43">
        <f t="shared" si="0"/>
        <v>35645250.564399995</v>
      </c>
      <c r="E58" s="50">
        <v>35645251</v>
      </c>
      <c r="F58" s="50">
        <f t="shared" si="1"/>
        <v>-0.43560000509023666</v>
      </c>
      <c r="G58" s="50">
        <f t="shared" si="2"/>
        <v>34897497</v>
      </c>
      <c r="H58" s="50"/>
      <c r="I58" s="50">
        <v>27917997</v>
      </c>
      <c r="J58" s="50">
        <v>0</v>
      </c>
      <c r="K58" s="50">
        <v>6979500</v>
      </c>
      <c r="L58" s="50">
        <f t="shared" si="3"/>
        <v>34897497</v>
      </c>
      <c r="M58" s="50"/>
    </row>
    <row r="59" spans="1:13" ht="12.75">
      <c r="A59" s="77" t="s">
        <v>77</v>
      </c>
      <c r="B59" s="50">
        <f>Matching!H59</f>
        <v>61321674</v>
      </c>
      <c r="C59" s="63">
        <v>0.5</v>
      </c>
      <c r="D59" s="43">
        <f t="shared" si="0"/>
        <v>30660837</v>
      </c>
      <c r="E59" s="50">
        <v>30660837</v>
      </c>
      <c r="F59" s="50">
        <f t="shared" si="1"/>
        <v>0</v>
      </c>
      <c r="G59" s="50">
        <f t="shared" si="2"/>
        <v>30660837</v>
      </c>
      <c r="H59" s="50"/>
      <c r="I59" s="50">
        <v>24516677</v>
      </c>
      <c r="J59" s="50">
        <v>0</v>
      </c>
      <c r="K59" s="50">
        <v>6144160</v>
      </c>
      <c r="L59" s="50">
        <f t="shared" si="3"/>
        <v>30660837</v>
      </c>
      <c r="M59" s="50"/>
    </row>
    <row r="60" spans="1:13" ht="12.75">
      <c r="A60" s="77" t="s">
        <v>78</v>
      </c>
      <c r="B60" s="50">
        <f>Matching!H60</f>
        <v>10903553</v>
      </c>
      <c r="C60" s="63">
        <v>0.7504</v>
      </c>
      <c r="D60" s="43">
        <f t="shared" si="0"/>
        <v>8182026.1712</v>
      </c>
      <c r="E60" s="50">
        <v>8181995</v>
      </c>
      <c r="F60" s="50">
        <f t="shared" si="1"/>
        <v>31.17119999974966</v>
      </c>
      <c r="G60" s="50">
        <f>B60-E60</f>
        <v>2721558</v>
      </c>
      <c r="H60" s="50"/>
      <c r="I60" s="50">
        <v>2721558</v>
      </c>
      <c r="J60" s="50">
        <v>0</v>
      </c>
      <c r="K60" s="50">
        <v>0</v>
      </c>
      <c r="L60" s="50">
        <f t="shared" si="3"/>
        <v>2721558</v>
      </c>
      <c r="M60" s="50"/>
    </row>
    <row r="61" spans="1:13" ht="12.75">
      <c r="A61" s="77" t="s">
        <v>79</v>
      </c>
      <c r="B61" s="50">
        <f>Matching!H61</f>
        <v>47812276</v>
      </c>
      <c r="C61" s="63">
        <v>0.5843</v>
      </c>
      <c r="D61" s="43">
        <f t="shared" si="0"/>
        <v>27936712.866800003</v>
      </c>
      <c r="E61" s="50">
        <v>27936713</v>
      </c>
      <c r="F61" s="50">
        <f t="shared" si="1"/>
        <v>-0.1331999972462654</v>
      </c>
      <c r="G61" s="50">
        <f>B61-E61</f>
        <v>19875563</v>
      </c>
      <c r="H61" s="50"/>
      <c r="I61" s="50">
        <v>15917497</v>
      </c>
      <c r="J61" s="50">
        <v>0</v>
      </c>
      <c r="K61" s="50">
        <v>3958066</v>
      </c>
      <c r="L61" s="50">
        <f t="shared" si="3"/>
        <v>19875563</v>
      </c>
      <c r="M61" s="50"/>
    </row>
    <row r="62" spans="1:13" ht="12.75">
      <c r="A62" s="77" t="s">
        <v>80</v>
      </c>
      <c r="B62" s="50">
        <f>Matching!H62</f>
        <v>1923402</v>
      </c>
      <c r="C62" s="63">
        <v>0.6132</v>
      </c>
      <c r="D62" s="43">
        <f t="shared" si="0"/>
        <v>1179430.1064</v>
      </c>
      <c r="E62" s="50">
        <v>1179430</v>
      </c>
      <c r="F62" s="50">
        <f t="shared" si="1"/>
        <v>0.10639999993145466</v>
      </c>
      <c r="G62" s="50">
        <f>B62-E62</f>
        <v>743972</v>
      </c>
      <c r="H62" s="50"/>
      <c r="I62" s="50">
        <v>743972</v>
      </c>
      <c r="J62" s="50">
        <v>0</v>
      </c>
      <c r="K62" s="50">
        <v>0</v>
      </c>
      <c r="L62" s="50">
        <f t="shared" si="3"/>
        <v>743972</v>
      </c>
      <c r="M62" s="50"/>
    </row>
    <row r="63" ht="12.75"/>
    <row r="64" spans="1:13" ht="12.75">
      <c r="A64" s="70" t="s">
        <v>133</v>
      </c>
      <c r="B64" s="21">
        <f>SUM(B7:B62)</f>
        <v>2780962930</v>
      </c>
      <c r="D64" s="21">
        <f>SUM(D7:D62)</f>
        <v>1548916020.1581004</v>
      </c>
      <c r="E64" s="21">
        <f>SUM(E7:E62)</f>
        <v>1471211164</v>
      </c>
      <c r="F64" s="21">
        <f>SUM(F7:F62)</f>
        <v>77704856.15810002</v>
      </c>
      <c r="G64" s="21">
        <f>SUM(G7:G62)</f>
        <v>1309751766</v>
      </c>
      <c r="H64" s="21"/>
      <c r="I64" s="21">
        <f>SUM(I7:I62)</f>
        <v>1227153850</v>
      </c>
      <c r="J64" s="21">
        <f>SUM(J7:J62)</f>
        <v>21306238</v>
      </c>
      <c r="K64" s="21">
        <f>SUM(K7:K62)</f>
        <v>61291678</v>
      </c>
      <c r="L64" s="21">
        <f>SUM(L7:L62)</f>
        <v>1309751766</v>
      </c>
      <c r="M64" s="50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1" customWidth="1"/>
    <col min="2" max="2" width="8.7109375" style="1" bestFit="1" customWidth="1"/>
    <col min="3" max="3" width="11.140625" style="1" bestFit="1" customWidth="1"/>
    <col min="4" max="4" width="8.7109375" style="1" bestFit="1" customWidth="1"/>
    <col min="5" max="5" width="9.57421875" style="1" bestFit="1" customWidth="1"/>
    <col min="6" max="6" width="9.7109375" style="1" customWidth="1"/>
    <col min="7" max="7" width="10.8515625" style="1" bestFit="1" customWidth="1"/>
    <col min="8" max="8" width="9.140625" style="1" bestFit="1" customWidth="1"/>
    <col min="9" max="9" width="9.57421875" style="1" bestFit="1" customWidth="1"/>
    <col min="10" max="10" width="9.57421875" style="1" customWidth="1"/>
    <col min="11" max="11" width="10.8515625" style="1" bestFit="1" customWidth="1"/>
    <col min="12" max="12" width="5.28125" style="1" customWidth="1"/>
    <col min="13" max="13" width="10.140625" style="1" bestFit="1" customWidth="1"/>
    <col min="14" max="14" width="9.8515625" style="1" bestFit="1" customWidth="1"/>
    <col min="15" max="16384" width="11.421875" style="1" customWidth="1"/>
  </cols>
  <sheetData>
    <row r="1" spans="1:14" s="59" customFormat="1" ht="15">
      <c r="A1" s="46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9" customFormat="1" ht="15">
      <c r="A2" s="66" t="s">
        <v>120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59" customFormat="1" ht="15">
      <c r="A3" s="66" t="s">
        <v>129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="59" customFormat="1" ht="15">
      <c r="A4" s="67"/>
    </row>
    <row r="5" spans="1:14" s="40" customFormat="1" ht="36.75" customHeight="1">
      <c r="A5" s="40" t="s">
        <v>25</v>
      </c>
      <c r="B5" s="40" t="s">
        <v>13</v>
      </c>
      <c r="C5" s="79" t="s">
        <v>14</v>
      </c>
      <c r="D5" s="40" t="s">
        <v>121</v>
      </c>
      <c r="E5" s="40" t="s">
        <v>16</v>
      </c>
      <c r="F5" s="40" t="s">
        <v>17</v>
      </c>
      <c r="G5" s="40" t="s">
        <v>95</v>
      </c>
      <c r="H5" s="79" t="s">
        <v>19</v>
      </c>
      <c r="I5" s="40" t="s">
        <v>20</v>
      </c>
      <c r="J5" s="40" t="s">
        <v>122</v>
      </c>
      <c r="K5" s="40" t="s">
        <v>0</v>
      </c>
      <c r="M5" s="40" t="s">
        <v>22</v>
      </c>
      <c r="N5" s="40" t="s">
        <v>123</v>
      </c>
    </row>
    <row r="7" spans="1:17" ht="12.75">
      <c r="A7" s="64" t="s">
        <v>27</v>
      </c>
      <c r="B7" s="5">
        <v>511536</v>
      </c>
      <c r="C7" s="5">
        <v>4234627</v>
      </c>
      <c r="D7" s="5">
        <v>2041185</v>
      </c>
      <c r="E7" s="5">
        <v>3524556</v>
      </c>
      <c r="F7" s="5">
        <v>361916</v>
      </c>
      <c r="G7" s="5">
        <v>44244487</v>
      </c>
      <c r="H7" s="5">
        <v>892732</v>
      </c>
      <c r="I7" s="5">
        <v>6404608</v>
      </c>
      <c r="J7" s="5">
        <v>0</v>
      </c>
      <c r="K7" s="5">
        <f>SUM(B7:J7)</f>
        <v>62215647</v>
      </c>
      <c r="L7" s="5"/>
      <c r="M7" s="5">
        <v>0</v>
      </c>
      <c r="N7" s="5">
        <v>0</v>
      </c>
      <c r="O7" s="5"/>
      <c r="P7" s="83"/>
      <c r="Q7" s="5"/>
    </row>
    <row r="8" spans="1:17" ht="12.75">
      <c r="A8" s="64" t="s">
        <v>28</v>
      </c>
      <c r="B8" s="5">
        <v>140693</v>
      </c>
      <c r="C8" s="5">
        <v>5164914</v>
      </c>
      <c r="D8" s="5">
        <v>207485</v>
      </c>
      <c r="E8" s="5">
        <v>358697</v>
      </c>
      <c r="F8" s="5">
        <v>36765</v>
      </c>
      <c r="G8" s="5">
        <v>11848341</v>
      </c>
      <c r="H8" s="5">
        <v>48601</v>
      </c>
      <c r="I8" s="5">
        <v>1429242</v>
      </c>
      <c r="J8" s="5">
        <v>737228</v>
      </c>
      <c r="K8" s="5">
        <f aca="true" t="shared" si="0" ref="K8:K62">SUM(B8:J8)</f>
        <v>19971966</v>
      </c>
      <c r="L8" s="5"/>
      <c r="M8" s="5">
        <v>1039</v>
      </c>
      <c r="N8" s="5">
        <v>0</v>
      </c>
      <c r="O8" s="5"/>
      <c r="P8" s="83"/>
      <c r="Q8" s="5"/>
    </row>
    <row r="9" spans="1:17" ht="12.75">
      <c r="A9" s="64" t="s">
        <v>29</v>
      </c>
      <c r="B9" s="5">
        <v>85883</v>
      </c>
      <c r="C9" s="5">
        <v>131254</v>
      </c>
      <c r="D9" s="5">
        <v>138167</v>
      </c>
      <c r="E9" s="5">
        <v>226345</v>
      </c>
      <c r="F9" s="5">
        <v>38024</v>
      </c>
      <c r="G9" s="5">
        <v>2023950</v>
      </c>
      <c r="H9" s="5">
        <v>0</v>
      </c>
      <c r="I9" s="5">
        <v>2536</v>
      </c>
      <c r="J9" s="5">
        <v>0</v>
      </c>
      <c r="K9" s="5">
        <f t="shared" si="0"/>
        <v>2646159</v>
      </c>
      <c r="L9" s="5"/>
      <c r="M9" s="5">
        <v>0</v>
      </c>
      <c r="N9" s="5">
        <v>0</v>
      </c>
      <c r="O9" s="5"/>
      <c r="P9" s="83"/>
      <c r="Q9" s="5"/>
    </row>
    <row r="10" spans="1:17" ht="12.75">
      <c r="A10" s="64" t="s">
        <v>30</v>
      </c>
      <c r="B10" s="5">
        <v>983051</v>
      </c>
      <c r="C10" s="5">
        <v>4433130</v>
      </c>
      <c r="D10" s="5">
        <v>714947</v>
      </c>
      <c r="E10" s="5">
        <v>3845419</v>
      </c>
      <c r="F10" s="5">
        <v>638862</v>
      </c>
      <c r="G10" s="5">
        <v>24660516</v>
      </c>
      <c r="H10" s="5">
        <v>777426</v>
      </c>
      <c r="I10" s="5">
        <v>5132156</v>
      </c>
      <c r="J10" s="5">
        <v>0</v>
      </c>
      <c r="K10" s="5">
        <f t="shared" si="0"/>
        <v>41185507</v>
      </c>
      <c r="L10" s="5"/>
      <c r="M10" s="5">
        <v>4385981</v>
      </c>
      <c r="N10" s="5">
        <v>0</v>
      </c>
      <c r="O10" s="5"/>
      <c r="P10" s="83"/>
      <c r="Q10" s="5"/>
    </row>
    <row r="11" spans="1:17" ht="12.75">
      <c r="A11" s="64" t="s">
        <v>31</v>
      </c>
      <c r="B11" s="5">
        <v>761762</v>
      </c>
      <c r="C11" s="5">
        <v>1099914</v>
      </c>
      <c r="D11" s="5">
        <v>1180047</v>
      </c>
      <c r="E11" s="5">
        <v>749826</v>
      </c>
      <c r="F11" s="5">
        <v>95448</v>
      </c>
      <c r="G11" s="5">
        <v>25507680</v>
      </c>
      <c r="H11" s="5">
        <v>0</v>
      </c>
      <c r="I11" s="5">
        <v>0</v>
      </c>
      <c r="J11" s="5">
        <v>0</v>
      </c>
      <c r="K11" s="5">
        <f t="shared" si="0"/>
        <v>29394677</v>
      </c>
      <c r="L11" s="5"/>
      <c r="M11" s="5">
        <v>1513654</v>
      </c>
      <c r="N11" s="5">
        <v>0</v>
      </c>
      <c r="O11" s="5"/>
      <c r="P11" s="83"/>
      <c r="Q11" s="5"/>
    </row>
    <row r="12" spans="1:17" ht="12.75">
      <c r="A12" s="64" t="s">
        <v>32</v>
      </c>
      <c r="B12" s="5">
        <v>0</v>
      </c>
      <c r="C12" s="5">
        <v>16129468</v>
      </c>
      <c r="D12" s="5">
        <v>7793609</v>
      </c>
      <c r="E12" s="5">
        <v>10280391</v>
      </c>
      <c r="F12" s="5">
        <v>1778346</v>
      </c>
      <c r="G12" s="5">
        <v>709928931</v>
      </c>
      <c r="H12" s="5">
        <v>0</v>
      </c>
      <c r="I12" s="5">
        <v>20562897</v>
      </c>
      <c r="J12" s="5">
        <v>0</v>
      </c>
      <c r="K12" s="5">
        <f t="shared" si="0"/>
        <v>766473642</v>
      </c>
      <c r="L12" s="5"/>
      <c r="M12" s="5">
        <v>19250313</v>
      </c>
      <c r="N12" s="5">
        <v>0</v>
      </c>
      <c r="O12" s="5"/>
      <c r="P12" s="83"/>
      <c r="Q12" s="5"/>
    </row>
    <row r="13" spans="1:17" ht="12.75">
      <c r="A13" s="64" t="s">
        <v>33</v>
      </c>
      <c r="B13" s="5">
        <v>274952</v>
      </c>
      <c r="C13" s="5">
        <v>2956335</v>
      </c>
      <c r="D13" s="5">
        <v>684951</v>
      </c>
      <c r="E13" s="5">
        <v>1607845</v>
      </c>
      <c r="F13" s="5">
        <v>201647</v>
      </c>
      <c r="G13" s="5">
        <v>23924718</v>
      </c>
      <c r="H13" s="5">
        <v>259689</v>
      </c>
      <c r="I13" s="5">
        <v>0</v>
      </c>
      <c r="J13" s="5">
        <v>0</v>
      </c>
      <c r="K13" s="5">
        <f t="shared" si="0"/>
        <v>29910137</v>
      </c>
      <c r="L13" s="5"/>
      <c r="M13" s="5">
        <v>15337269</v>
      </c>
      <c r="N13" s="5">
        <v>0</v>
      </c>
      <c r="O13" s="5"/>
      <c r="P13" s="83"/>
      <c r="Q13" s="5"/>
    </row>
    <row r="14" spans="1:17" ht="12.75">
      <c r="A14" s="64" t="s">
        <v>34</v>
      </c>
      <c r="B14" s="5">
        <v>0</v>
      </c>
      <c r="C14" s="5">
        <v>3572954</v>
      </c>
      <c r="D14" s="5">
        <v>735971</v>
      </c>
      <c r="E14" s="5">
        <v>1270815</v>
      </c>
      <c r="F14" s="5">
        <v>130492</v>
      </c>
      <c r="G14" s="5">
        <v>9314253</v>
      </c>
      <c r="H14" s="5">
        <v>0</v>
      </c>
      <c r="I14" s="5">
        <v>0</v>
      </c>
      <c r="J14" s="5">
        <v>0</v>
      </c>
      <c r="K14" s="5">
        <f t="shared" si="0"/>
        <v>15024485</v>
      </c>
      <c r="L14" s="5"/>
      <c r="M14" s="5">
        <v>0</v>
      </c>
      <c r="N14" s="5">
        <v>0</v>
      </c>
      <c r="O14" s="5"/>
      <c r="P14" s="83"/>
      <c r="Q14" s="5"/>
    </row>
    <row r="15" spans="1:17" ht="12.75">
      <c r="A15" s="64" t="s">
        <v>35</v>
      </c>
      <c r="B15" s="5">
        <v>196388</v>
      </c>
      <c r="C15" s="5">
        <v>560563</v>
      </c>
      <c r="D15" s="5">
        <v>4319</v>
      </c>
      <c r="E15" s="5">
        <v>411305</v>
      </c>
      <c r="F15" s="5">
        <v>21755</v>
      </c>
      <c r="G15" s="5">
        <v>3494478</v>
      </c>
      <c r="H15" s="5">
        <v>0</v>
      </c>
      <c r="I15" s="5">
        <v>0</v>
      </c>
      <c r="J15" s="5">
        <v>0</v>
      </c>
      <c r="K15" s="5">
        <f t="shared" si="0"/>
        <v>4688808</v>
      </c>
      <c r="L15" s="5"/>
      <c r="M15" s="5">
        <v>850184</v>
      </c>
      <c r="N15" s="5">
        <v>0</v>
      </c>
      <c r="O15" s="5"/>
      <c r="P15" s="83"/>
      <c r="Q15" s="5"/>
    </row>
    <row r="16" spans="1:17" ht="12.75">
      <c r="A16" s="91" t="s">
        <v>131</v>
      </c>
      <c r="B16" s="5">
        <v>936343</v>
      </c>
      <c r="C16" s="5">
        <v>1543292</v>
      </c>
      <c r="D16" s="5">
        <v>177774</v>
      </c>
      <c r="E16" s="80">
        <v>306966</v>
      </c>
      <c r="F16" s="80">
        <v>31521</v>
      </c>
      <c r="G16" s="80">
        <v>16062073</v>
      </c>
      <c r="H16" s="80">
        <v>0</v>
      </c>
      <c r="I16" s="80">
        <v>1012637</v>
      </c>
      <c r="J16" s="80">
        <v>2080532</v>
      </c>
      <c r="K16" s="5">
        <f t="shared" si="0"/>
        <v>22151138</v>
      </c>
      <c r="L16" s="5"/>
      <c r="M16" s="5">
        <v>0</v>
      </c>
      <c r="N16" s="5">
        <v>0</v>
      </c>
      <c r="O16" s="5"/>
      <c r="P16" s="83"/>
      <c r="Q16" s="5"/>
    </row>
    <row r="17" spans="1:17" ht="12.75">
      <c r="A17" s="64" t="s">
        <v>36</v>
      </c>
      <c r="B17" s="5">
        <v>7863094</v>
      </c>
      <c r="C17" s="5">
        <v>47994712</v>
      </c>
      <c r="D17" s="5">
        <v>5363828</v>
      </c>
      <c r="E17" s="80">
        <v>9261886</v>
      </c>
      <c r="F17" s="80">
        <v>951042</v>
      </c>
      <c r="G17" s="80">
        <v>138831009</v>
      </c>
      <c r="H17" s="80">
        <v>289931</v>
      </c>
      <c r="I17" s="80">
        <v>4851060</v>
      </c>
      <c r="J17" s="80">
        <v>16642547</v>
      </c>
      <c r="K17" s="5">
        <f t="shared" si="0"/>
        <v>232049109</v>
      </c>
      <c r="L17" s="5"/>
      <c r="M17" s="5">
        <v>0</v>
      </c>
      <c r="N17" s="5">
        <v>0</v>
      </c>
      <c r="O17" s="5"/>
      <c r="P17" s="83"/>
      <c r="Q17" s="5"/>
    </row>
    <row r="18" spans="1:17" ht="12.75">
      <c r="A18" s="64" t="s">
        <v>37</v>
      </c>
      <c r="B18" s="5">
        <v>0</v>
      </c>
      <c r="C18" s="5">
        <v>2644857</v>
      </c>
      <c r="D18" s="5">
        <v>1124750</v>
      </c>
      <c r="E18" s="80">
        <v>6016875</v>
      </c>
      <c r="F18" s="80">
        <v>487650</v>
      </c>
      <c r="G18" s="80">
        <v>66979174</v>
      </c>
      <c r="H18" s="80">
        <v>1712347</v>
      </c>
      <c r="I18" s="80">
        <v>0</v>
      </c>
      <c r="J18" s="80">
        <v>0</v>
      </c>
      <c r="K18" s="5">
        <f t="shared" si="0"/>
        <v>78965653</v>
      </c>
      <c r="L18" s="5"/>
      <c r="M18" s="5">
        <v>7861128</v>
      </c>
      <c r="N18" s="5">
        <v>0</v>
      </c>
      <c r="O18" s="5"/>
      <c r="P18" s="83"/>
      <c r="Q18" s="5"/>
    </row>
    <row r="19" spans="1:17" ht="12.75">
      <c r="A19" s="64" t="s">
        <v>38</v>
      </c>
      <c r="B19" s="5">
        <v>201533</v>
      </c>
      <c r="C19" s="5">
        <v>108373</v>
      </c>
      <c r="D19" s="5">
        <v>0</v>
      </c>
      <c r="E19" s="80">
        <v>146401</v>
      </c>
      <c r="F19" s="80">
        <v>1000</v>
      </c>
      <c r="G19" s="80">
        <v>1370099</v>
      </c>
      <c r="H19" s="80">
        <v>34153</v>
      </c>
      <c r="I19" s="80">
        <v>245887</v>
      </c>
      <c r="J19" s="80">
        <v>0</v>
      </c>
      <c r="K19" s="5">
        <f t="shared" si="0"/>
        <v>2107446</v>
      </c>
      <c r="L19" s="5"/>
      <c r="M19" s="5">
        <v>861109</v>
      </c>
      <c r="N19" s="5">
        <v>0</v>
      </c>
      <c r="O19" s="5"/>
      <c r="P19" s="83"/>
      <c r="Q19" s="5"/>
    </row>
    <row r="20" spans="1:17" ht="12.75">
      <c r="A20" s="64" t="s">
        <v>39</v>
      </c>
      <c r="B20" s="5">
        <v>0</v>
      </c>
      <c r="C20" s="5">
        <v>280321</v>
      </c>
      <c r="D20" s="5">
        <v>689404</v>
      </c>
      <c r="E20" s="5">
        <v>1492176</v>
      </c>
      <c r="F20" s="5">
        <v>1683302</v>
      </c>
      <c r="G20" s="5">
        <v>15301306</v>
      </c>
      <c r="H20" s="5">
        <v>0</v>
      </c>
      <c r="I20" s="5">
        <v>0</v>
      </c>
      <c r="J20" s="5">
        <v>0</v>
      </c>
      <c r="K20" s="5">
        <f t="shared" si="0"/>
        <v>19446509</v>
      </c>
      <c r="L20" s="5"/>
      <c r="M20" s="5">
        <v>0</v>
      </c>
      <c r="N20" s="5">
        <v>0</v>
      </c>
      <c r="O20" s="5"/>
      <c r="P20" s="83"/>
      <c r="Q20" s="5"/>
    </row>
    <row r="21" spans="1:17" ht="12.75">
      <c r="A21" s="64" t="s">
        <v>40</v>
      </c>
      <c r="B21" s="5">
        <v>976765</v>
      </c>
      <c r="C21" s="5">
        <v>1402617</v>
      </c>
      <c r="D21" s="5">
        <v>132700</v>
      </c>
      <c r="E21" s="5">
        <v>83896</v>
      </c>
      <c r="F21" s="5">
        <v>11100</v>
      </c>
      <c r="G21" s="5">
        <v>14598491</v>
      </c>
      <c r="H21" s="5">
        <v>119855</v>
      </c>
      <c r="I21" s="5">
        <v>0</v>
      </c>
      <c r="J21" s="5">
        <v>1333320</v>
      </c>
      <c r="K21" s="5">
        <f t="shared" si="0"/>
        <v>18658744</v>
      </c>
      <c r="L21" s="5"/>
      <c r="M21" s="5">
        <v>1300042</v>
      </c>
      <c r="N21" s="5">
        <v>0</v>
      </c>
      <c r="O21" s="5"/>
      <c r="P21" s="83"/>
      <c r="Q21" s="5"/>
    </row>
    <row r="22" spans="1:17" ht="12.75">
      <c r="A22" s="64" t="s">
        <v>41</v>
      </c>
      <c r="B22" s="5">
        <v>0</v>
      </c>
      <c r="C22" s="5">
        <v>16036212</v>
      </c>
      <c r="D22" s="5">
        <v>3952647</v>
      </c>
      <c r="E22" s="5">
        <v>8245758</v>
      </c>
      <c r="F22" s="5">
        <v>686638</v>
      </c>
      <c r="G22" s="5">
        <v>50187502</v>
      </c>
      <c r="H22" s="5">
        <v>0</v>
      </c>
      <c r="I22" s="5">
        <v>0</v>
      </c>
      <c r="J22" s="5">
        <v>0</v>
      </c>
      <c r="K22" s="5">
        <f t="shared" si="0"/>
        <v>79108757</v>
      </c>
      <c r="L22" s="5"/>
      <c r="M22" s="5">
        <v>0</v>
      </c>
      <c r="N22" s="5">
        <v>0</v>
      </c>
      <c r="O22" s="5"/>
      <c r="P22" s="83"/>
      <c r="Q22" s="5"/>
    </row>
    <row r="23" spans="1:17" ht="12.75">
      <c r="A23" s="64" t="s">
        <v>42</v>
      </c>
      <c r="B23" s="5">
        <v>1628354</v>
      </c>
      <c r="C23" s="5">
        <v>1755658</v>
      </c>
      <c r="D23" s="5">
        <v>1731733</v>
      </c>
      <c r="E23" s="5">
        <v>3388834</v>
      </c>
      <c r="F23" s="5">
        <v>348014</v>
      </c>
      <c r="G23" s="5">
        <v>45707603</v>
      </c>
      <c r="H23" s="5">
        <v>1515728</v>
      </c>
      <c r="I23" s="5">
        <v>2111341</v>
      </c>
      <c r="J23" s="5">
        <v>0</v>
      </c>
      <c r="K23" s="5">
        <f t="shared" si="0"/>
        <v>58187265</v>
      </c>
      <c r="L23" s="5"/>
      <c r="M23" s="5">
        <v>230853</v>
      </c>
      <c r="N23" s="5">
        <v>0</v>
      </c>
      <c r="O23" s="5"/>
      <c r="P23" s="83"/>
      <c r="Q23" s="5"/>
    </row>
    <row r="24" spans="1:17" ht="12.75">
      <c r="A24" s="64" t="s">
        <v>43</v>
      </c>
      <c r="B24" s="5">
        <v>590349</v>
      </c>
      <c r="C24" s="5">
        <v>12897775</v>
      </c>
      <c r="D24" s="5">
        <v>0</v>
      </c>
      <c r="E24" s="5">
        <v>0</v>
      </c>
      <c r="F24" s="5">
        <v>0</v>
      </c>
      <c r="G24" s="5">
        <v>31094727</v>
      </c>
      <c r="H24" s="5">
        <v>0</v>
      </c>
      <c r="I24" s="5">
        <v>0</v>
      </c>
      <c r="J24" s="5">
        <v>0</v>
      </c>
      <c r="K24" s="5">
        <f t="shared" si="0"/>
        <v>44582851</v>
      </c>
      <c r="L24" s="5"/>
      <c r="M24" s="5">
        <v>2723031</v>
      </c>
      <c r="N24" s="5">
        <v>0</v>
      </c>
      <c r="O24" s="5"/>
      <c r="P24" s="83"/>
      <c r="Q24" s="5"/>
    </row>
    <row r="25" spans="1:17" ht="12.75">
      <c r="A25" s="64" t="s">
        <v>44</v>
      </c>
      <c r="B25" s="5">
        <v>0</v>
      </c>
      <c r="C25" s="5">
        <v>8494961</v>
      </c>
      <c r="D25" s="5">
        <v>981631</v>
      </c>
      <c r="E25" s="5">
        <v>1907215</v>
      </c>
      <c r="F25" s="5">
        <v>819292</v>
      </c>
      <c r="G25" s="5">
        <v>20528686</v>
      </c>
      <c r="H25" s="5">
        <v>0</v>
      </c>
      <c r="I25" s="5">
        <v>0</v>
      </c>
      <c r="J25" s="5">
        <v>0</v>
      </c>
      <c r="K25" s="5">
        <f t="shared" si="0"/>
        <v>32731785</v>
      </c>
      <c r="L25" s="5"/>
      <c r="M25" s="5">
        <v>0</v>
      </c>
      <c r="N25" s="5">
        <v>0</v>
      </c>
      <c r="O25" s="5"/>
      <c r="P25" s="83"/>
      <c r="Q25" s="5"/>
    </row>
    <row r="26" spans="1:17" ht="12.75">
      <c r="A26" s="64" t="s">
        <v>45</v>
      </c>
      <c r="B26" s="5">
        <v>3360</v>
      </c>
      <c r="C26" s="5">
        <v>5078793</v>
      </c>
      <c r="D26" s="5">
        <v>1759323</v>
      </c>
      <c r="E26" s="5">
        <v>3037858</v>
      </c>
      <c r="F26" s="5">
        <v>311939</v>
      </c>
      <c r="G26" s="5">
        <v>72859449</v>
      </c>
      <c r="H26" s="5">
        <v>0</v>
      </c>
      <c r="I26" s="5">
        <v>0</v>
      </c>
      <c r="J26" s="5">
        <v>0</v>
      </c>
      <c r="K26" s="5">
        <f t="shared" si="0"/>
        <v>83050722</v>
      </c>
      <c r="L26" s="5"/>
      <c r="M26" s="5">
        <v>0</v>
      </c>
      <c r="N26" s="5">
        <v>0</v>
      </c>
      <c r="O26" s="5"/>
      <c r="P26" s="83"/>
      <c r="Q26" s="5"/>
    </row>
    <row r="27" spans="1:17" ht="12.75">
      <c r="A27" s="64" t="s">
        <v>46</v>
      </c>
      <c r="B27" s="5">
        <v>2061748</v>
      </c>
      <c r="C27" s="5">
        <v>4714923</v>
      </c>
      <c r="D27" s="5">
        <v>2408065</v>
      </c>
      <c r="E27" s="5">
        <v>4158054</v>
      </c>
      <c r="F27" s="5">
        <v>426966</v>
      </c>
      <c r="G27" s="5">
        <v>64290772</v>
      </c>
      <c r="H27" s="5">
        <v>0</v>
      </c>
      <c r="I27" s="5">
        <v>10199601</v>
      </c>
      <c r="J27" s="5">
        <v>0</v>
      </c>
      <c r="K27" s="5">
        <f t="shared" si="0"/>
        <v>88260129</v>
      </c>
      <c r="L27" s="5"/>
      <c r="M27" s="5">
        <v>0</v>
      </c>
      <c r="N27" s="5">
        <v>0</v>
      </c>
      <c r="O27" s="5"/>
      <c r="P27" s="83"/>
      <c r="Q27" s="5"/>
    </row>
    <row r="28" spans="1:17" ht="12.75">
      <c r="A28" s="64" t="s">
        <v>47</v>
      </c>
      <c r="B28" s="5">
        <v>1555466</v>
      </c>
      <c r="C28" s="5">
        <v>923007</v>
      </c>
      <c r="D28" s="5">
        <v>1583038</v>
      </c>
      <c r="E28" s="5">
        <v>1646854</v>
      </c>
      <c r="F28" s="5">
        <v>455882</v>
      </c>
      <c r="G28" s="5">
        <v>12280809</v>
      </c>
      <c r="H28" s="5">
        <v>0</v>
      </c>
      <c r="I28" s="5">
        <v>0</v>
      </c>
      <c r="J28" s="5">
        <v>0</v>
      </c>
      <c r="K28" s="5">
        <f t="shared" si="0"/>
        <v>18445056</v>
      </c>
      <c r="L28" s="5"/>
      <c r="M28" s="5">
        <v>0</v>
      </c>
      <c r="N28" s="5">
        <v>0</v>
      </c>
      <c r="O28" s="5"/>
      <c r="P28" s="83"/>
      <c r="Q28" s="5"/>
    </row>
    <row r="29" spans="1:17" ht="12.75">
      <c r="A29" s="64" t="s">
        <v>48</v>
      </c>
      <c r="B29" s="5">
        <v>1899020</v>
      </c>
      <c r="C29" s="5">
        <v>7698437</v>
      </c>
      <c r="D29" s="5">
        <v>1659537</v>
      </c>
      <c r="E29" s="5">
        <v>3970660</v>
      </c>
      <c r="F29" s="5">
        <v>1599441</v>
      </c>
      <c r="G29" s="5">
        <v>44919742</v>
      </c>
      <c r="H29" s="5">
        <v>0</v>
      </c>
      <c r="I29" s="5">
        <v>2232272</v>
      </c>
      <c r="J29" s="5">
        <v>10415032</v>
      </c>
      <c r="K29" s="5">
        <f t="shared" si="0"/>
        <v>74394141</v>
      </c>
      <c r="L29" s="5"/>
      <c r="M29" s="5">
        <v>1357268</v>
      </c>
      <c r="N29" s="5">
        <v>0</v>
      </c>
      <c r="O29" s="5"/>
      <c r="P29" s="83"/>
      <c r="Q29" s="5"/>
    </row>
    <row r="30" spans="1:17" ht="12.75">
      <c r="A30" s="64" t="s">
        <v>49</v>
      </c>
      <c r="B30" s="5">
        <v>0</v>
      </c>
      <c r="C30" s="5">
        <v>0</v>
      </c>
      <c r="D30" s="5">
        <v>1362201</v>
      </c>
      <c r="E30" s="5">
        <v>2352140</v>
      </c>
      <c r="F30" s="5">
        <v>241527</v>
      </c>
      <c r="G30" s="5">
        <v>115790251</v>
      </c>
      <c r="H30" s="5">
        <v>0</v>
      </c>
      <c r="I30" s="5">
        <v>0</v>
      </c>
      <c r="J30" s="5">
        <v>0</v>
      </c>
      <c r="K30" s="5">
        <f t="shared" si="0"/>
        <v>119746119</v>
      </c>
      <c r="L30" s="5"/>
      <c r="M30" s="5">
        <v>0</v>
      </c>
      <c r="N30" s="5">
        <v>0</v>
      </c>
      <c r="O30" s="5"/>
      <c r="P30" s="83"/>
      <c r="Q30" s="5"/>
    </row>
    <row r="31" spans="1:17" ht="12.75">
      <c r="A31" s="64" t="s">
        <v>50</v>
      </c>
      <c r="B31" s="5">
        <v>1565457</v>
      </c>
      <c r="C31" s="5">
        <v>8805324</v>
      </c>
      <c r="D31" s="5">
        <v>2561622</v>
      </c>
      <c r="E31" s="5">
        <v>3667480</v>
      </c>
      <c r="F31" s="5">
        <v>189006</v>
      </c>
      <c r="G31" s="5">
        <v>31134792</v>
      </c>
      <c r="H31" s="5">
        <v>0</v>
      </c>
      <c r="I31" s="5">
        <v>10182564</v>
      </c>
      <c r="J31" s="5">
        <v>0</v>
      </c>
      <c r="K31" s="82">
        <f t="shared" si="0"/>
        <v>58106245</v>
      </c>
      <c r="L31" s="5"/>
      <c r="M31" s="5">
        <v>0</v>
      </c>
      <c r="N31" s="5">
        <v>0</v>
      </c>
      <c r="O31" s="5"/>
      <c r="P31" s="83"/>
      <c r="Q31" s="5"/>
    </row>
    <row r="32" spans="1:17" ht="12.75">
      <c r="A32" s="64" t="s">
        <v>51</v>
      </c>
      <c r="B32" s="5">
        <v>3207973</v>
      </c>
      <c r="C32" s="5">
        <v>2468754</v>
      </c>
      <c r="D32" s="5">
        <v>1302421</v>
      </c>
      <c r="E32" s="5">
        <v>2248916</v>
      </c>
      <c r="F32" s="5">
        <v>230928</v>
      </c>
      <c r="G32" s="5">
        <v>41035678</v>
      </c>
      <c r="H32" s="5">
        <v>644832</v>
      </c>
      <c r="I32" s="5">
        <v>0</v>
      </c>
      <c r="J32" s="5">
        <v>2051783</v>
      </c>
      <c r="K32" s="5">
        <f t="shared" si="0"/>
        <v>53191285</v>
      </c>
      <c r="L32" s="5"/>
      <c r="M32" s="5">
        <v>0</v>
      </c>
      <c r="N32" s="5">
        <v>0</v>
      </c>
      <c r="O32" s="5"/>
      <c r="P32" s="83"/>
      <c r="Q32" s="5"/>
    </row>
    <row r="33" spans="1:17" ht="12.75">
      <c r="A33" s="64" t="s">
        <v>52</v>
      </c>
      <c r="B33" s="5">
        <v>1314132</v>
      </c>
      <c r="C33" s="5">
        <v>2871910</v>
      </c>
      <c r="D33" s="5">
        <v>1756689</v>
      </c>
      <c r="E33" s="5">
        <v>805219</v>
      </c>
      <c r="F33" s="5">
        <v>0</v>
      </c>
      <c r="G33" s="5">
        <v>41426240</v>
      </c>
      <c r="H33" s="5">
        <v>72280</v>
      </c>
      <c r="I33" s="5">
        <v>3339905</v>
      </c>
      <c r="J33" s="5">
        <v>0</v>
      </c>
      <c r="K33" s="5">
        <f t="shared" si="0"/>
        <v>51586375</v>
      </c>
      <c r="L33" s="5"/>
      <c r="M33" s="5">
        <v>1569154</v>
      </c>
      <c r="N33" s="5">
        <v>0</v>
      </c>
      <c r="O33" s="5"/>
      <c r="P33" s="83"/>
      <c r="Q33" s="5"/>
    </row>
    <row r="34" spans="1:17" ht="12.75">
      <c r="A34" s="64" t="s">
        <v>53</v>
      </c>
      <c r="B34" s="5">
        <v>541298</v>
      </c>
      <c r="C34" s="5">
        <v>10102408</v>
      </c>
      <c r="D34" s="5">
        <v>1929023</v>
      </c>
      <c r="E34" s="5">
        <v>3330882</v>
      </c>
      <c r="F34" s="5">
        <v>342028</v>
      </c>
      <c r="G34" s="5">
        <v>48017551</v>
      </c>
      <c r="H34" s="5">
        <v>0</v>
      </c>
      <c r="I34" s="5">
        <v>0</v>
      </c>
      <c r="J34" s="5">
        <v>0</v>
      </c>
      <c r="K34" s="5">
        <f t="shared" si="0"/>
        <v>64263190</v>
      </c>
      <c r="L34" s="5"/>
      <c r="M34" s="5">
        <v>0</v>
      </c>
      <c r="N34" s="5">
        <v>0</v>
      </c>
      <c r="O34" s="5"/>
      <c r="P34" s="83"/>
      <c r="Q34" s="5"/>
    </row>
    <row r="35" spans="1:17" ht="12.75">
      <c r="A35" s="64" t="s">
        <v>54</v>
      </c>
      <c r="B35" s="5">
        <v>0</v>
      </c>
      <c r="C35" s="5">
        <v>952915</v>
      </c>
      <c r="D35" s="5">
        <v>302240</v>
      </c>
      <c r="E35" s="5">
        <v>525402</v>
      </c>
      <c r="F35" s="5">
        <v>53660</v>
      </c>
      <c r="G35" s="5">
        <v>7167608</v>
      </c>
      <c r="H35" s="5">
        <v>215096</v>
      </c>
      <c r="I35" s="5">
        <v>457653</v>
      </c>
      <c r="J35" s="5">
        <v>2208673</v>
      </c>
      <c r="K35" s="5">
        <f t="shared" si="0"/>
        <v>11883247</v>
      </c>
      <c r="L35" s="5"/>
      <c r="M35" s="5">
        <v>1890980</v>
      </c>
      <c r="N35" s="5">
        <v>0</v>
      </c>
      <c r="O35" s="5"/>
      <c r="P35" s="83"/>
      <c r="Q35" s="5"/>
    </row>
    <row r="36" spans="1:17" ht="12.75">
      <c r="A36" s="64" t="s">
        <v>55</v>
      </c>
      <c r="B36" s="5">
        <v>0</v>
      </c>
      <c r="C36" s="5">
        <v>3594543</v>
      </c>
      <c r="D36" s="5">
        <v>579059</v>
      </c>
      <c r="E36" s="5">
        <v>999872</v>
      </c>
      <c r="F36" s="5">
        <v>102671</v>
      </c>
      <c r="G36" s="5">
        <v>13381360</v>
      </c>
      <c r="H36" s="5">
        <v>0</v>
      </c>
      <c r="I36" s="5">
        <v>0</v>
      </c>
      <c r="J36" s="5">
        <v>0</v>
      </c>
      <c r="K36" s="5">
        <f t="shared" si="0"/>
        <v>18657505</v>
      </c>
      <c r="L36" s="5"/>
      <c r="M36" s="5">
        <v>2163695</v>
      </c>
      <c r="N36" s="5">
        <v>0</v>
      </c>
      <c r="O36" s="5"/>
      <c r="P36" s="83"/>
      <c r="Q36" s="5"/>
    </row>
    <row r="37" spans="1:17" ht="12.75">
      <c r="A37" s="64" t="s">
        <v>56</v>
      </c>
      <c r="B37" s="5">
        <v>0</v>
      </c>
      <c r="C37" s="5">
        <v>3995273</v>
      </c>
      <c r="D37" s="5">
        <v>540429</v>
      </c>
      <c r="E37" s="5">
        <v>989093</v>
      </c>
      <c r="F37" s="5">
        <v>101564</v>
      </c>
      <c r="G37" s="5">
        <v>5752867</v>
      </c>
      <c r="H37" s="5">
        <v>0</v>
      </c>
      <c r="I37" s="5">
        <v>282151</v>
      </c>
      <c r="J37" s="5">
        <v>0</v>
      </c>
      <c r="K37" s="5">
        <f t="shared" si="0"/>
        <v>11661377</v>
      </c>
      <c r="L37" s="5"/>
      <c r="M37" s="5">
        <v>32387</v>
      </c>
      <c r="N37" s="5">
        <v>0</v>
      </c>
      <c r="O37" s="5"/>
      <c r="P37" s="83"/>
      <c r="Q37" s="5"/>
    </row>
    <row r="38" spans="1:17" ht="12.75">
      <c r="A38" s="64" t="s">
        <v>57</v>
      </c>
      <c r="B38" s="5">
        <v>0</v>
      </c>
      <c r="C38" s="5">
        <v>0</v>
      </c>
      <c r="D38" s="5">
        <v>252105</v>
      </c>
      <c r="E38" s="5">
        <v>435314</v>
      </c>
      <c r="F38" s="5">
        <v>44700</v>
      </c>
      <c r="G38" s="5">
        <v>5584378</v>
      </c>
      <c r="H38" s="5">
        <v>0</v>
      </c>
      <c r="I38" s="5">
        <v>0</v>
      </c>
      <c r="J38" s="5">
        <v>0</v>
      </c>
      <c r="K38" s="5">
        <f t="shared" si="0"/>
        <v>6316497</v>
      </c>
      <c r="L38" s="5"/>
      <c r="M38" s="5">
        <v>0</v>
      </c>
      <c r="N38" s="5">
        <v>0</v>
      </c>
      <c r="O38" s="5"/>
      <c r="P38" s="83"/>
      <c r="Q38" s="5"/>
    </row>
    <row r="39" spans="1:17" ht="12.75">
      <c r="A39" s="64" t="s">
        <v>58</v>
      </c>
      <c r="B39" s="5">
        <v>1101496</v>
      </c>
      <c r="C39" s="5">
        <v>5339253</v>
      </c>
      <c r="D39" s="5">
        <v>1921403</v>
      </c>
      <c r="E39" s="5">
        <v>3317725</v>
      </c>
      <c r="F39" s="5">
        <v>340677</v>
      </c>
      <c r="G39" s="5">
        <v>67411633</v>
      </c>
      <c r="H39" s="5">
        <v>896792</v>
      </c>
      <c r="I39" s="5">
        <v>0</v>
      </c>
      <c r="J39" s="5">
        <v>0</v>
      </c>
      <c r="K39" s="5">
        <f t="shared" si="0"/>
        <v>80328979</v>
      </c>
      <c r="L39" s="5"/>
      <c r="M39" s="5">
        <v>23553711</v>
      </c>
      <c r="N39" s="5">
        <v>0</v>
      </c>
      <c r="O39" s="5"/>
      <c r="P39" s="83"/>
      <c r="Q39" s="5"/>
    </row>
    <row r="40" spans="1:17" ht="12.75">
      <c r="A40" s="64" t="s">
        <v>59</v>
      </c>
      <c r="B40" s="5">
        <v>117351</v>
      </c>
      <c r="C40" s="5">
        <v>474784</v>
      </c>
      <c r="D40" s="5">
        <v>920340</v>
      </c>
      <c r="E40" s="5">
        <v>1589169</v>
      </c>
      <c r="F40" s="5">
        <v>163182</v>
      </c>
      <c r="G40" s="5">
        <v>45412319</v>
      </c>
      <c r="H40" s="5">
        <v>0</v>
      </c>
      <c r="I40" s="5">
        <v>0</v>
      </c>
      <c r="J40" s="5">
        <v>0</v>
      </c>
      <c r="K40" s="5">
        <f t="shared" si="0"/>
        <v>48677145</v>
      </c>
      <c r="L40" s="5"/>
      <c r="M40" s="5">
        <v>0</v>
      </c>
      <c r="N40" s="5">
        <v>0</v>
      </c>
      <c r="O40" s="5"/>
      <c r="P40" s="83"/>
      <c r="Q40" s="5"/>
    </row>
    <row r="41" spans="1:17" ht="12.75">
      <c r="A41" s="64" t="s">
        <v>60</v>
      </c>
      <c r="B41" s="5">
        <v>2712354</v>
      </c>
      <c r="C41" s="5">
        <v>3592873</v>
      </c>
      <c r="D41" s="5">
        <v>199000</v>
      </c>
      <c r="E41" s="5">
        <v>4882926</v>
      </c>
      <c r="F41" s="5">
        <v>562113</v>
      </c>
      <c r="G41" s="5">
        <v>123020416</v>
      </c>
      <c r="H41" s="5">
        <v>435079</v>
      </c>
      <c r="I41" s="5">
        <v>0</v>
      </c>
      <c r="J41" s="5">
        <v>0</v>
      </c>
      <c r="K41" s="5">
        <f t="shared" si="0"/>
        <v>135404761</v>
      </c>
      <c r="L41" s="5"/>
      <c r="M41" s="5">
        <v>20902063</v>
      </c>
      <c r="N41" s="5">
        <v>0</v>
      </c>
      <c r="O41" s="5"/>
      <c r="P41" s="83"/>
      <c r="Q41" s="5"/>
    </row>
    <row r="42" spans="1:17" ht="12.75">
      <c r="A42" s="64" t="s">
        <v>61</v>
      </c>
      <c r="B42" s="5">
        <v>5264950</v>
      </c>
      <c r="C42" s="5">
        <v>9506160</v>
      </c>
      <c r="D42" s="5">
        <v>818577</v>
      </c>
      <c r="E42" s="5">
        <v>1400661</v>
      </c>
      <c r="F42" s="5">
        <v>448848</v>
      </c>
      <c r="G42" s="5">
        <v>111064358</v>
      </c>
      <c r="H42" s="5">
        <v>0</v>
      </c>
      <c r="I42" s="5">
        <v>0</v>
      </c>
      <c r="J42" s="5">
        <v>0</v>
      </c>
      <c r="K42" s="5">
        <f t="shared" si="0"/>
        <v>128503554</v>
      </c>
      <c r="L42" s="5"/>
      <c r="M42" s="5">
        <v>7671005</v>
      </c>
      <c r="N42" s="5">
        <v>0</v>
      </c>
      <c r="O42" s="5"/>
      <c r="P42" s="83"/>
      <c r="Q42" s="5"/>
    </row>
    <row r="43" spans="1:17" ht="12.75">
      <c r="A43" s="64" t="s">
        <v>62</v>
      </c>
      <c r="B43" s="5">
        <v>131186</v>
      </c>
      <c r="C43" s="5">
        <v>328513</v>
      </c>
      <c r="D43" s="5">
        <v>7400</v>
      </c>
      <c r="E43" s="5">
        <v>16014</v>
      </c>
      <c r="F43" s="5">
        <v>3705</v>
      </c>
      <c r="G43" s="5">
        <v>3204657</v>
      </c>
      <c r="H43" s="5">
        <v>0</v>
      </c>
      <c r="I43" s="5">
        <v>0</v>
      </c>
      <c r="J43" s="5">
        <v>0</v>
      </c>
      <c r="K43" s="5">
        <f t="shared" si="0"/>
        <v>3691475</v>
      </c>
      <c r="L43" s="5"/>
      <c r="M43" s="5">
        <v>750845</v>
      </c>
      <c r="N43" s="5">
        <v>0</v>
      </c>
      <c r="O43" s="5"/>
      <c r="P43" s="83"/>
      <c r="Q43" s="5"/>
    </row>
    <row r="44" spans="1:17" ht="12.75">
      <c r="A44" s="64" t="s">
        <v>132</v>
      </c>
      <c r="B44" s="5">
        <v>66539</v>
      </c>
      <c r="C44" s="5">
        <v>65461</v>
      </c>
      <c r="D44" s="5">
        <v>77928</v>
      </c>
      <c r="E44" s="5">
        <v>129391</v>
      </c>
      <c r="F44" s="5">
        <v>14900</v>
      </c>
      <c r="G44" s="5">
        <v>1251208</v>
      </c>
      <c r="H44" s="5">
        <v>0</v>
      </c>
      <c r="I44" s="5">
        <v>15289</v>
      </c>
      <c r="J44" s="5">
        <v>0</v>
      </c>
      <c r="K44" s="5">
        <f t="shared" si="0"/>
        <v>1620716</v>
      </c>
      <c r="L44" s="5"/>
      <c r="M44" s="5">
        <v>5167</v>
      </c>
      <c r="N44" s="5">
        <v>0</v>
      </c>
      <c r="O44" s="5"/>
      <c r="P44" s="83"/>
      <c r="Q44" s="5"/>
    </row>
    <row r="45" spans="1:17" ht="12.75">
      <c r="A45" s="64" t="s">
        <v>63</v>
      </c>
      <c r="B45" s="5">
        <v>3463859</v>
      </c>
      <c r="C45" s="5">
        <v>9664844</v>
      </c>
      <c r="D45" s="5">
        <v>3393527</v>
      </c>
      <c r="E45" s="5">
        <v>5859671</v>
      </c>
      <c r="F45" s="5">
        <v>601695</v>
      </c>
      <c r="G45" s="5">
        <v>38650754</v>
      </c>
      <c r="H45" s="5">
        <v>0</v>
      </c>
      <c r="I45" s="5">
        <v>0</v>
      </c>
      <c r="J45" s="5">
        <v>7642856</v>
      </c>
      <c r="K45" s="5">
        <f t="shared" si="0"/>
        <v>69277206</v>
      </c>
      <c r="L45" s="5"/>
      <c r="M45" s="5">
        <v>0</v>
      </c>
      <c r="N45" s="5">
        <v>0</v>
      </c>
      <c r="O45" s="5"/>
      <c r="P45" s="83"/>
      <c r="Q45" s="5"/>
    </row>
    <row r="46" spans="1:17" ht="12.75">
      <c r="A46" s="64" t="s">
        <v>64</v>
      </c>
      <c r="B46" s="5">
        <v>5615341</v>
      </c>
      <c r="C46" s="5">
        <v>4492273</v>
      </c>
      <c r="D46" s="5">
        <v>1533771</v>
      </c>
      <c r="E46" s="5">
        <v>2648394</v>
      </c>
      <c r="F46" s="5">
        <v>271948</v>
      </c>
      <c r="G46" s="5">
        <v>19428006</v>
      </c>
      <c r="H46" s="5">
        <v>1955978</v>
      </c>
      <c r="I46" s="5">
        <v>0</v>
      </c>
      <c r="J46" s="5">
        <v>26108146</v>
      </c>
      <c r="K46" s="5">
        <f t="shared" si="0"/>
        <v>62053857</v>
      </c>
      <c r="L46" s="5"/>
      <c r="M46" s="5">
        <v>0</v>
      </c>
      <c r="N46" s="5">
        <v>0</v>
      </c>
      <c r="O46" s="5"/>
      <c r="P46" s="83"/>
      <c r="Q46" s="5"/>
    </row>
    <row r="47" spans="1:17" ht="12.75">
      <c r="A47" s="64" t="s">
        <v>65</v>
      </c>
      <c r="B47" s="5">
        <v>730389</v>
      </c>
      <c r="C47" s="5">
        <v>9353416</v>
      </c>
      <c r="D47" s="5">
        <v>1610647</v>
      </c>
      <c r="E47" s="5">
        <v>3672914</v>
      </c>
      <c r="F47" s="5">
        <v>482246</v>
      </c>
      <c r="G47" s="5">
        <v>6368508</v>
      </c>
      <c r="H47" s="5">
        <v>0</v>
      </c>
      <c r="I47" s="5">
        <v>0</v>
      </c>
      <c r="J47" s="5">
        <v>0</v>
      </c>
      <c r="K47" s="5">
        <f t="shared" si="0"/>
        <v>22218120</v>
      </c>
      <c r="L47" s="5"/>
      <c r="M47" s="5">
        <v>0</v>
      </c>
      <c r="N47" s="5">
        <v>0</v>
      </c>
      <c r="O47" s="5"/>
      <c r="P47" s="83"/>
      <c r="Q47" s="5"/>
    </row>
    <row r="48" spans="1:17" ht="12.75">
      <c r="A48" s="64" t="s">
        <v>66</v>
      </c>
      <c r="B48" s="5">
        <v>3824113</v>
      </c>
      <c r="C48" s="5">
        <v>12572920</v>
      </c>
      <c r="D48" s="5">
        <v>3690999</v>
      </c>
      <c r="E48" s="5">
        <v>414360</v>
      </c>
      <c r="F48" s="5">
        <v>1260000</v>
      </c>
      <c r="G48" s="5">
        <v>153716500</v>
      </c>
      <c r="H48" s="5">
        <v>8260065</v>
      </c>
      <c r="I48" s="5">
        <v>0</v>
      </c>
      <c r="J48" s="5">
        <v>0</v>
      </c>
      <c r="K48" s="5">
        <f t="shared" si="0"/>
        <v>183738957</v>
      </c>
      <c r="L48" s="5"/>
      <c r="M48" s="5">
        <v>6520413</v>
      </c>
      <c r="N48" s="5">
        <v>0</v>
      </c>
      <c r="O48" s="5"/>
      <c r="P48" s="83"/>
      <c r="Q48" s="5"/>
    </row>
    <row r="49" spans="1:17" ht="12.75">
      <c r="A49" s="64" t="s">
        <v>67</v>
      </c>
      <c r="B49" s="5">
        <v>1867698</v>
      </c>
      <c r="C49" s="5">
        <v>3849267</v>
      </c>
      <c r="D49" s="5">
        <v>2198045</v>
      </c>
      <c r="E49" s="5">
        <v>3795408</v>
      </c>
      <c r="F49" s="5">
        <v>389728</v>
      </c>
      <c r="G49" s="5">
        <v>33182977</v>
      </c>
      <c r="H49" s="5">
        <v>0</v>
      </c>
      <c r="I49" s="5">
        <v>588899</v>
      </c>
      <c r="J49" s="5">
        <v>0</v>
      </c>
      <c r="K49" s="5">
        <f t="shared" si="0"/>
        <v>45872022</v>
      </c>
      <c r="L49" s="5"/>
      <c r="M49" s="5">
        <v>0</v>
      </c>
      <c r="N49" s="5">
        <v>0</v>
      </c>
      <c r="O49" s="5"/>
      <c r="P49" s="83"/>
      <c r="Q49" s="5"/>
    </row>
    <row r="50" spans="1:17" ht="12.75">
      <c r="A50" s="64" t="s">
        <v>68</v>
      </c>
      <c r="B50" s="5">
        <v>1081689</v>
      </c>
      <c r="C50" s="5">
        <v>2123954</v>
      </c>
      <c r="D50" s="5">
        <v>280309</v>
      </c>
      <c r="E50" s="5">
        <v>484016</v>
      </c>
      <c r="F50" s="5">
        <v>49701</v>
      </c>
      <c r="G50" s="5">
        <v>10647929</v>
      </c>
      <c r="H50" s="5">
        <v>154948</v>
      </c>
      <c r="I50" s="5">
        <v>0</v>
      </c>
      <c r="J50" s="5">
        <v>0</v>
      </c>
      <c r="K50" s="5">
        <f t="shared" si="0"/>
        <v>14822546</v>
      </c>
      <c r="L50" s="5"/>
      <c r="M50" s="5">
        <v>0</v>
      </c>
      <c r="N50" s="5">
        <v>0</v>
      </c>
      <c r="O50" s="5"/>
      <c r="P50" s="83"/>
      <c r="Q50" s="5"/>
    </row>
    <row r="51" spans="1:17" ht="12.75">
      <c r="A51" s="64" t="s">
        <v>69</v>
      </c>
      <c r="B51" s="5">
        <v>3216124</v>
      </c>
      <c r="C51" s="5">
        <v>4127276</v>
      </c>
      <c r="D51" s="5">
        <v>2211131</v>
      </c>
      <c r="E51" s="5">
        <v>3718736</v>
      </c>
      <c r="F51" s="5">
        <v>510065</v>
      </c>
      <c r="G51" s="5">
        <v>21007158</v>
      </c>
      <c r="H51" s="5">
        <v>137287</v>
      </c>
      <c r="I51" s="5">
        <v>1597033</v>
      </c>
      <c r="J51" s="5">
        <v>1135</v>
      </c>
      <c r="K51" s="5">
        <f t="shared" si="0"/>
        <v>36525945</v>
      </c>
      <c r="L51" s="5"/>
      <c r="M51" s="5">
        <v>1744026</v>
      </c>
      <c r="N51" s="5">
        <v>0</v>
      </c>
      <c r="O51" s="5"/>
      <c r="P51" s="83"/>
      <c r="Q51" s="5"/>
    </row>
    <row r="52" spans="1:17" ht="12.75">
      <c r="A52" s="64" t="s">
        <v>70</v>
      </c>
      <c r="B52" s="5">
        <v>0</v>
      </c>
      <c r="C52" s="5">
        <v>767249</v>
      </c>
      <c r="D52" s="5">
        <v>203582</v>
      </c>
      <c r="E52" s="5">
        <v>370603</v>
      </c>
      <c r="F52" s="5">
        <v>12367</v>
      </c>
      <c r="G52" s="5">
        <v>1801636</v>
      </c>
      <c r="H52" s="5">
        <v>0</v>
      </c>
      <c r="I52" s="5">
        <v>0</v>
      </c>
      <c r="J52" s="5">
        <v>0</v>
      </c>
      <c r="K52" s="5">
        <f t="shared" si="0"/>
        <v>3155437</v>
      </c>
      <c r="L52" s="5"/>
      <c r="M52" s="5">
        <v>4670088</v>
      </c>
      <c r="N52" s="5">
        <v>0</v>
      </c>
      <c r="O52" s="5"/>
      <c r="P52" s="83"/>
      <c r="Q52" s="5"/>
    </row>
    <row r="53" spans="1:17" ht="12.75">
      <c r="A53" s="64" t="s">
        <v>71</v>
      </c>
      <c r="B53" s="5">
        <v>1778176</v>
      </c>
      <c r="C53" s="5">
        <v>11907640</v>
      </c>
      <c r="D53" s="5">
        <v>2206332</v>
      </c>
      <c r="E53" s="5">
        <v>3809717</v>
      </c>
      <c r="F53" s="5">
        <v>391197</v>
      </c>
      <c r="G53" s="5">
        <v>76973715</v>
      </c>
      <c r="H53" s="5">
        <v>0</v>
      </c>
      <c r="I53" s="5">
        <v>0</v>
      </c>
      <c r="J53" s="5">
        <v>0</v>
      </c>
      <c r="K53" s="5">
        <f t="shared" si="0"/>
        <v>97066777</v>
      </c>
      <c r="L53" s="5"/>
      <c r="M53" s="5">
        <v>0</v>
      </c>
      <c r="N53" s="5">
        <v>0</v>
      </c>
      <c r="O53" s="5"/>
      <c r="P53" s="83"/>
      <c r="Q53" s="5"/>
    </row>
    <row r="54" spans="1:17" ht="12.75">
      <c r="A54" s="64" t="s">
        <v>72</v>
      </c>
      <c r="B54" s="5">
        <v>22471187</v>
      </c>
      <c r="C54" s="5">
        <v>30247290</v>
      </c>
      <c r="D54" s="5">
        <v>8615001</v>
      </c>
      <c r="E54" s="5">
        <v>16997290</v>
      </c>
      <c r="F54" s="5">
        <v>1745350</v>
      </c>
      <c r="G54" s="5">
        <v>72379979</v>
      </c>
      <c r="H54" s="5">
        <v>9806576</v>
      </c>
      <c r="I54" s="5">
        <v>30223954</v>
      </c>
      <c r="J54" s="5">
        <v>6705043</v>
      </c>
      <c r="K54" s="5">
        <f t="shared" si="0"/>
        <v>199191670</v>
      </c>
      <c r="L54" s="5"/>
      <c r="M54" s="5">
        <v>1762402</v>
      </c>
      <c r="N54" s="5">
        <v>0</v>
      </c>
      <c r="O54" s="5"/>
      <c r="P54" s="83"/>
      <c r="Q54" s="5"/>
    </row>
    <row r="55" spans="1:17" ht="12.75">
      <c r="A55" s="64" t="s">
        <v>73</v>
      </c>
      <c r="B55" s="5">
        <v>1422149</v>
      </c>
      <c r="C55" s="5">
        <v>4898156</v>
      </c>
      <c r="D55" s="5">
        <v>786313</v>
      </c>
      <c r="E55" s="5">
        <v>1758302</v>
      </c>
      <c r="F55" s="5">
        <v>180821</v>
      </c>
      <c r="G55" s="5">
        <v>7353533</v>
      </c>
      <c r="H55" s="5">
        <v>110163</v>
      </c>
      <c r="I55" s="5">
        <v>4010660</v>
      </c>
      <c r="J55" s="5">
        <v>0</v>
      </c>
      <c r="K55" s="5">
        <f t="shared" si="0"/>
        <v>20520097</v>
      </c>
      <c r="L55" s="5"/>
      <c r="M55" s="5">
        <v>236155</v>
      </c>
      <c r="N55" s="5">
        <v>0</v>
      </c>
      <c r="O55" s="5"/>
      <c r="P55" s="83"/>
      <c r="Q55" s="5"/>
    </row>
    <row r="56" spans="1:17" ht="12.75">
      <c r="A56" s="64" t="s">
        <v>74</v>
      </c>
      <c r="B56" s="5">
        <v>336953</v>
      </c>
      <c r="C56" s="5">
        <v>771320</v>
      </c>
      <c r="D56" s="5">
        <v>828074</v>
      </c>
      <c r="E56" s="5">
        <v>3227748</v>
      </c>
      <c r="F56" s="5">
        <v>303800</v>
      </c>
      <c r="G56" s="5">
        <v>6068569</v>
      </c>
      <c r="H56" s="5">
        <v>204554</v>
      </c>
      <c r="I56" s="5">
        <v>836055</v>
      </c>
      <c r="J56" s="5">
        <v>0</v>
      </c>
      <c r="K56" s="5">
        <f t="shared" si="0"/>
        <v>12577073</v>
      </c>
      <c r="L56" s="5"/>
      <c r="M56" s="5">
        <v>0</v>
      </c>
      <c r="N56" s="5">
        <v>0</v>
      </c>
      <c r="O56" s="5"/>
      <c r="P56" s="83"/>
      <c r="Q56" s="5"/>
    </row>
    <row r="57" spans="1:17" ht="12.75">
      <c r="A57" s="64" t="s">
        <v>75</v>
      </c>
      <c r="B57" s="5">
        <v>90757</v>
      </c>
      <c r="C57" s="5">
        <v>90000</v>
      </c>
      <c r="D57" s="5">
        <v>100000</v>
      </c>
      <c r="E57" s="5">
        <v>162000</v>
      </c>
      <c r="F57" s="5">
        <v>40000</v>
      </c>
      <c r="G57" s="5">
        <v>1341713</v>
      </c>
      <c r="H57" s="5">
        <v>100194</v>
      </c>
      <c r="I57" s="5">
        <v>64430</v>
      </c>
      <c r="J57" s="5">
        <v>171199</v>
      </c>
      <c r="K57" s="5">
        <f t="shared" si="0"/>
        <v>2160293</v>
      </c>
      <c r="L57" s="5"/>
      <c r="M57" s="5">
        <v>24645</v>
      </c>
      <c r="N57" s="5">
        <v>0</v>
      </c>
      <c r="O57" s="5"/>
      <c r="P57" s="83"/>
      <c r="Q57" s="5"/>
    </row>
    <row r="58" spans="1:17" ht="12.75">
      <c r="A58" s="64" t="s">
        <v>76</v>
      </c>
      <c r="B58" s="5">
        <v>845683</v>
      </c>
      <c r="C58" s="5">
        <v>4370942</v>
      </c>
      <c r="D58" s="5">
        <v>53737</v>
      </c>
      <c r="E58" s="5">
        <v>3400749</v>
      </c>
      <c r="F58" s="5">
        <v>349203</v>
      </c>
      <c r="G58" s="5">
        <v>30913469</v>
      </c>
      <c r="H58" s="5">
        <v>180924</v>
      </c>
      <c r="I58" s="5">
        <v>7680223</v>
      </c>
      <c r="J58" s="5">
        <v>0</v>
      </c>
      <c r="K58" s="5">
        <f t="shared" si="0"/>
        <v>47794930</v>
      </c>
      <c r="L58" s="5"/>
      <c r="M58" s="5">
        <v>2411152</v>
      </c>
      <c r="N58" s="5">
        <v>0</v>
      </c>
      <c r="O58" s="5"/>
      <c r="P58" s="83"/>
      <c r="Q58" s="5"/>
    </row>
    <row r="59" spans="1:17" ht="12.75">
      <c r="A59" s="64" t="s">
        <v>77</v>
      </c>
      <c r="B59" s="5">
        <v>2622409</v>
      </c>
      <c r="C59" s="5">
        <v>10863376</v>
      </c>
      <c r="D59" s="5">
        <v>1670431</v>
      </c>
      <c r="E59" s="5">
        <v>2884367</v>
      </c>
      <c r="F59" s="5">
        <v>296178</v>
      </c>
      <c r="G59" s="5">
        <v>121224422</v>
      </c>
      <c r="H59" s="5">
        <v>0</v>
      </c>
      <c r="I59" s="5">
        <v>1809567</v>
      </c>
      <c r="J59" s="5">
        <v>0</v>
      </c>
      <c r="K59" s="5">
        <f t="shared" si="0"/>
        <v>141370750</v>
      </c>
      <c r="L59" s="5"/>
      <c r="M59" s="5">
        <v>0</v>
      </c>
      <c r="N59" s="5">
        <v>0</v>
      </c>
      <c r="O59" s="5"/>
      <c r="P59" s="83"/>
      <c r="Q59" s="5"/>
    </row>
    <row r="60" spans="1:17" ht="12.75">
      <c r="A60" s="64" t="s">
        <v>78</v>
      </c>
      <c r="B60" s="5">
        <v>105908</v>
      </c>
      <c r="C60" s="5">
        <v>3005690</v>
      </c>
      <c r="D60" s="5">
        <v>702064</v>
      </c>
      <c r="E60" s="5">
        <v>1392688</v>
      </c>
      <c r="F60" s="5">
        <v>456535</v>
      </c>
      <c r="G60" s="5">
        <v>8669406</v>
      </c>
      <c r="H60" s="5">
        <v>0</v>
      </c>
      <c r="I60" s="5">
        <v>0</v>
      </c>
      <c r="J60" s="5">
        <v>0</v>
      </c>
      <c r="K60" s="5">
        <f t="shared" si="0"/>
        <v>14332291</v>
      </c>
      <c r="L60" s="5"/>
      <c r="M60" s="5">
        <v>0</v>
      </c>
      <c r="N60" s="5">
        <v>0</v>
      </c>
      <c r="O60" s="5"/>
      <c r="P60" s="83"/>
      <c r="Q60" s="5"/>
    </row>
    <row r="61" spans="1:17" ht="12.75">
      <c r="A61" s="64" t="s">
        <v>79</v>
      </c>
      <c r="B61" s="5">
        <v>1898315</v>
      </c>
      <c r="C61" s="5">
        <v>5479789</v>
      </c>
      <c r="D61" s="5">
        <v>1513359</v>
      </c>
      <c r="E61" s="5">
        <v>2613147</v>
      </c>
      <c r="F61" s="5">
        <v>268328</v>
      </c>
      <c r="G61" s="5">
        <v>84430133</v>
      </c>
      <c r="H61" s="5">
        <v>0</v>
      </c>
      <c r="I61" s="5">
        <v>0</v>
      </c>
      <c r="J61" s="5">
        <v>0</v>
      </c>
      <c r="K61" s="5">
        <f t="shared" si="0"/>
        <v>96203071</v>
      </c>
      <c r="L61" s="5"/>
      <c r="M61" s="5">
        <v>0</v>
      </c>
      <c r="N61" s="5">
        <v>0</v>
      </c>
      <c r="O61" s="5"/>
      <c r="P61" s="83"/>
      <c r="Q61" s="5"/>
    </row>
    <row r="62" spans="1:17" ht="12.75">
      <c r="A62" s="64" t="s">
        <v>80</v>
      </c>
      <c r="B62" s="5">
        <v>212748</v>
      </c>
      <c r="C62" s="5">
        <v>84382</v>
      </c>
      <c r="D62" s="5">
        <v>96322</v>
      </c>
      <c r="E62" s="5">
        <v>270874</v>
      </c>
      <c r="F62" s="5">
        <v>0</v>
      </c>
      <c r="G62" s="5">
        <v>8654617</v>
      </c>
      <c r="H62" s="5">
        <v>1370000</v>
      </c>
      <c r="I62" s="5">
        <v>0</v>
      </c>
      <c r="J62" s="5">
        <v>0</v>
      </c>
      <c r="K62" s="5">
        <f t="shared" si="0"/>
        <v>10688943</v>
      </c>
      <c r="L62" s="5"/>
      <c r="M62" s="5">
        <v>166828</v>
      </c>
      <c r="N62" s="5">
        <v>0</v>
      </c>
      <c r="O62" s="5"/>
      <c r="P62" s="83"/>
      <c r="Q62" s="5"/>
    </row>
    <row r="64" spans="1:17" ht="12.75">
      <c r="A64" s="33" t="s">
        <v>133</v>
      </c>
      <c r="B64" s="21">
        <f>SUM(B7:B63)</f>
        <v>88276531</v>
      </c>
      <c r="C64" s="21">
        <f aca="true" t="shared" si="1" ref="C64:K64">SUM(C7:C63)</f>
        <v>320625052</v>
      </c>
      <c r="D64" s="21">
        <f t="shared" si="1"/>
        <v>81289192</v>
      </c>
      <c r="E64" s="21">
        <f t="shared" si="1"/>
        <v>150109820</v>
      </c>
      <c r="F64" s="21">
        <f t="shared" si="1"/>
        <v>21565713</v>
      </c>
      <c r="G64" s="21">
        <f t="shared" si="1"/>
        <v>2813427136</v>
      </c>
      <c r="H64" s="21">
        <f t="shared" si="1"/>
        <v>30195230</v>
      </c>
      <c r="I64" s="21">
        <f t="shared" si="1"/>
        <v>115272620</v>
      </c>
      <c r="J64" s="21">
        <f t="shared" si="1"/>
        <v>76097494</v>
      </c>
      <c r="K64" s="21">
        <f t="shared" si="1"/>
        <v>3696858788</v>
      </c>
      <c r="L64" s="21"/>
      <c r="M64" s="21">
        <f>SUM(M7:M63)</f>
        <v>131746587</v>
      </c>
      <c r="N64" s="21">
        <f>SUM(N7:N63)</f>
        <v>0</v>
      </c>
      <c r="O64" s="21"/>
      <c r="P64" s="21"/>
      <c r="Q64" s="80"/>
    </row>
    <row r="65" ht="12.75">
      <c r="K65" s="50"/>
    </row>
    <row r="66" ht="12.75">
      <c r="K66" s="50"/>
    </row>
    <row r="69" ht="12.75">
      <c r="F69" s="6"/>
    </row>
    <row r="72" ht="12.75">
      <c r="F72" s="6"/>
    </row>
    <row r="75" ht="12.75">
      <c r="A75" s="7"/>
    </row>
    <row r="76" ht="12.75">
      <c r="A76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3" width="11.421875" style="1" customWidth="1"/>
    <col min="4" max="4" width="11.140625" style="1" bestFit="1" customWidth="1"/>
    <col min="5" max="7" width="11.421875" style="1" customWidth="1"/>
    <col min="8" max="8" width="12.7109375" style="1" bestFit="1" customWidth="1"/>
    <col min="9" max="16384" width="11.421875" style="1" customWidth="1"/>
  </cols>
  <sheetData>
    <row r="1" spans="1:8" ht="15">
      <c r="A1" s="8" t="s">
        <v>12</v>
      </c>
      <c r="B1" s="8"/>
      <c r="C1" s="9"/>
      <c r="D1" s="9"/>
      <c r="E1" s="8"/>
      <c r="F1" s="9"/>
      <c r="G1" s="9"/>
      <c r="H1" s="9"/>
    </row>
    <row r="2" spans="1:8" ht="15">
      <c r="A2" s="8" t="s">
        <v>125</v>
      </c>
      <c r="B2" s="8"/>
      <c r="C2" s="9"/>
      <c r="D2" s="9"/>
      <c r="E2" s="8"/>
      <c r="F2" s="9"/>
      <c r="G2" s="9"/>
      <c r="H2" s="9"/>
    </row>
    <row r="3" spans="1:8" ht="13.5" customHeight="1">
      <c r="A3" s="10" t="s">
        <v>129</v>
      </c>
      <c r="B3" s="10"/>
      <c r="C3" s="9"/>
      <c r="D3" s="9"/>
      <c r="E3" s="10"/>
      <c r="F3" s="9"/>
      <c r="G3" s="9"/>
      <c r="H3" s="9"/>
    </row>
    <row r="5" spans="1:8" s="40" customFormat="1" ht="27">
      <c r="A5" s="40" t="s">
        <v>25</v>
      </c>
      <c r="B5" s="40" t="s">
        <v>13</v>
      </c>
      <c r="C5" s="40" t="s">
        <v>14</v>
      </c>
      <c r="D5" s="40" t="s">
        <v>95</v>
      </c>
      <c r="E5" s="40" t="s">
        <v>106</v>
      </c>
      <c r="F5" s="40" t="s">
        <v>20</v>
      </c>
      <c r="G5" s="40" t="s">
        <v>21</v>
      </c>
      <c r="H5" s="40" t="s">
        <v>0</v>
      </c>
    </row>
    <row r="8" spans="1:8" ht="12.75">
      <c r="A8" s="20" t="s">
        <v>27</v>
      </c>
      <c r="B8" s="5">
        <v>236204</v>
      </c>
      <c r="C8" s="5">
        <v>0</v>
      </c>
      <c r="D8" s="5">
        <v>5367557</v>
      </c>
      <c r="E8" s="5">
        <v>0</v>
      </c>
      <c r="F8" s="5">
        <v>0</v>
      </c>
      <c r="G8" s="5">
        <v>1292656</v>
      </c>
      <c r="H8" s="5">
        <f>SUM(B8:G8)</f>
        <v>6896417</v>
      </c>
    </row>
    <row r="9" spans="1:8" ht="12.75">
      <c r="A9" s="20" t="s">
        <v>28</v>
      </c>
      <c r="B9" s="5">
        <v>0</v>
      </c>
      <c r="C9" s="5">
        <v>0</v>
      </c>
      <c r="D9" s="5">
        <v>3544811</v>
      </c>
      <c r="E9" s="5">
        <v>0</v>
      </c>
      <c r="F9" s="5">
        <v>0</v>
      </c>
      <c r="G9" s="5">
        <v>0</v>
      </c>
      <c r="H9" s="5">
        <f aca="true" t="shared" si="0" ref="H9:H63">SUM(B9:G9)</f>
        <v>3544811</v>
      </c>
    </row>
    <row r="10" spans="1:8" ht="12.75">
      <c r="A10" s="20" t="s">
        <v>29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</row>
    <row r="11" spans="1:8" ht="12.75">
      <c r="A11" s="20" t="s">
        <v>30</v>
      </c>
      <c r="B11" s="5">
        <v>0</v>
      </c>
      <c r="C11" s="5">
        <v>0</v>
      </c>
      <c r="D11" s="5">
        <v>10032936</v>
      </c>
      <c r="E11" s="5">
        <v>0</v>
      </c>
      <c r="F11" s="5">
        <v>0</v>
      </c>
      <c r="G11" s="5">
        <v>0</v>
      </c>
      <c r="H11" s="5">
        <f t="shared" si="0"/>
        <v>10032936</v>
      </c>
    </row>
    <row r="12" spans="1:8" ht="12.75">
      <c r="A12" s="20" t="s">
        <v>31</v>
      </c>
      <c r="B12" s="5">
        <v>0</v>
      </c>
      <c r="C12" s="5">
        <v>0</v>
      </c>
      <c r="D12" s="5">
        <v>1886543</v>
      </c>
      <c r="E12" s="5">
        <v>0</v>
      </c>
      <c r="F12" s="5">
        <v>0</v>
      </c>
      <c r="G12" s="5">
        <v>0</v>
      </c>
      <c r="H12" s="5">
        <f t="shared" si="0"/>
        <v>1886543</v>
      </c>
    </row>
    <row r="13" spans="1:8" ht="12.75">
      <c r="A13" s="20" t="s">
        <v>32</v>
      </c>
      <c r="B13" s="5">
        <v>0</v>
      </c>
      <c r="C13" s="5">
        <v>0</v>
      </c>
      <c r="D13" s="5">
        <v>85593217</v>
      </c>
      <c r="E13" s="5">
        <v>0</v>
      </c>
      <c r="F13" s="5">
        <v>0</v>
      </c>
      <c r="G13" s="5">
        <v>0</v>
      </c>
      <c r="H13" s="5">
        <f t="shared" si="0"/>
        <v>85593217</v>
      </c>
    </row>
    <row r="14" spans="1:8" ht="12.75">
      <c r="A14" s="20" t="s">
        <v>33</v>
      </c>
      <c r="B14" s="5">
        <v>878178</v>
      </c>
      <c r="C14" s="5">
        <v>0</v>
      </c>
      <c r="D14" s="5">
        <v>7861377</v>
      </c>
      <c r="E14" s="5">
        <v>245852</v>
      </c>
      <c r="F14" s="5">
        <v>494</v>
      </c>
      <c r="G14" s="5">
        <v>0</v>
      </c>
      <c r="H14" s="5">
        <f t="shared" si="0"/>
        <v>8985901</v>
      </c>
    </row>
    <row r="15" spans="1:8" ht="12.75">
      <c r="A15" s="20" t="s">
        <v>34</v>
      </c>
      <c r="B15" s="5">
        <v>729878</v>
      </c>
      <c r="C15" s="5">
        <v>0</v>
      </c>
      <c r="D15" s="5">
        <v>71304146</v>
      </c>
      <c r="E15" s="5">
        <v>33030</v>
      </c>
      <c r="F15" s="5">
        <v>4811525</v>
      </c>
      <c r="G15" s="5">
        <v>0</v>
      </c>
      <c r="H15" s="5">
        <f t="shared" si="0"/>
        <v>76878579</v>
      </c>
    </row>
    <row r="16" spans="1:8" ht="12.75">
      <c r="A16" s="20" t="s">
        <v>35</v>
      </c>
      <c r="B16" s="5">
        <v>0</v>
      </c>
      <c r="C16" s="5">
        <v>0</v>
      </c>
      <c r="D16" s="5">
        <v>20491404</v>
      </c>
      <c r="E16" s="5">
        <v>0</v>
      </c>
      <c r="F16" s="5">
        <v>0</v>
      </c>
      <c r="G16" s="5">
        <v>0</v>
      </c>
      <c r="H16" s="5">
        <f t="shared" si="0"/>
        <v>20491404</v>
      </c>
    </row>
    <row r="17" spans="1:8" ht="12.75">
      <c r="A17" s="90" t="s">
        <v>131</v>
      </c>
      <c r="B17" s="5">
        <v>0</v>
      </c>
      <c r="C17" s="5">
        <v>0</v>
      </c>
      <c r="D17" s="5">
        <v>4566972</v>
      </c>
      <c r="E17" s="5">
        <v>0</v>
      </c>
      <c r="F17" s="5">
        <v>0</v>
      </c>
      <c r="G17" s="5">
        <v>0</v>
      </c>
      <c r="H17" s="5">
        <f t="shared" si="0"/>
        <v>4566972</v>
      </c>
    </row>
    <row r="18" spans="1:8" ht="12.75">
      <c r="A18" s="20" t="s">
        <v>36</v>
      </c>
      <c r="B18" s="5">
        <v>689016</v>
      </c>
      <c r="C18" s="5">
        <v>0</v>
      </c>
      <c r="D18" s="5">
        <v>26059328</v>
      </c>
      <c r="E18" s="5">
        <v>0</v>
      </c>
      <c r="F18" s="5">
        <v>0</v>
      </c>
      <c r="G18" s="5">
        <v>6667528</v>
      </c>
      <c r="H18" s="5">
        <f t="shared" si="0"/>
        <v>33415872</v>
      </c>
    </row>
    <row r="19" spans="1:8" ht="12.75">
      <c r="A19" s="20" t="s">
        <v>37</v>
      </c>
      <c r="B19" s="5">
        <v>2010416</v>
      </c>
      <c r="C19" s="5">
        <v>0</v>
      </c>
      <c r="D19" s="5">
        <v>20127604</v>
      </c>
      <c r="E19" s="5">
        <v>155142</v>
      </c>
      <c r="F19" s="5">
        <v>0</v>
      </c>
      <c r="G19" s="5">
        <v>0</v>
      </c>
      <c r="H19" s="5">
        <f t="shared" si="0"/>
        <v>22293162</v>
      </c>
    </row>
    <row r="20" spans="1:8" ht="12.75">
      <c r="A20" s="20" t="s">
        <v>38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</row>
    <row r="21" spans="1:8" ht="12.75">
      <c r="A21" s="20" t="s">
        <v>39</v>
      </c>
      <c r="B21" s="5">
        <v>0</v>
      </c>
      <c r="C21" s="5">
        <v>0</v>
      </c>
      <c r="D21" s="5">
        <v>4971630</v>
      </c>
      <c r="E21" s="5">
        <v>0</v>
      </c>
      <c r="F21" s="5">
        <v>0</v>
      </c>
      <c r="G21" s="5">
        <v>0</v>
      </c>
      <c r="H21" s="5">
        <f t="shared" si="0"/>
        <v>4971630</v>
      </c>
    </row>
    <row r="22" spans="1:8" ht="12.75">
      <c r="A22" s="20" t="s">
        <v>40</v>
      </c>
      <c r="B22" s="5">
        <v>0</v>
      </c>
      <c r="C22" s="5">
        <v>0</v>
      </c>
      <c r="D22" s="5">
        <v>1175819</v>
      </c>
      <c r="E22" s="5">
        <v>0</v>
      </c>
      <c r="F22" s="5">
        <v>0</v>
      </c>
      <c r="G22" s="5">
        <v>0</v>
      </c>
      <c r="H22" s="5">
        <f t="shared" si="0"/>
        <v>1175819</v>
      </c>
    </row>
    <row r="23" spans="1:8" ht="12.75">
      <c r="A23" s="20" t="s">
        <v>41</v>
      </c>
      <c r="B23" s="5">
        <v>0</v>
      </c>
      <c r="C23" s="5">
        <v>0</v>
      </c>
      <c r="D23" s="5">
        <v>21806564</v>
      </c>
      <c r="E23" s="5">
        <v>0</v>
      </c>
      <c r="F23" s="5">
        <v>15138061</v>
      </c>
      <c r="G23" s="5">
        <v>19929200</v>
      </c>
      <c r="H23" s="5">
        <f t="shared" si="0"/>
        <v>56873825</v>
      </c>
    </row>
    <row r="24" spans="1:8" ht="12.75">
      <c r="A24" s="20" t="s">
        <v>42</v>
      </c>
      <c r="B24" s="5">
        <v>27995</v>
      </c>
      <c r="C24" s="5">
        <v>0</v>
      </c>
      <c r="D24" s="5">
        <v>15328952</v>
      </c>
      <c r="E24" s="5">
        <v>0</v>
      </c>
      <c r="F24" s="5">
        <v>0</v>
      </c>
      <c r="G24" s="5">
        <v>0</v>
      </c>
      <c r="H24" s="5">
        <f t="shared" si="0"/>
        <v>15356947</v>
      </c>
    </row>
    <row r="25" spans="1:8" ht="12.75">
      <c r="A25" s="20" t="s">
        <v>43</v>
      </c>
      <c r="B25" s="5">
        <v>0</v>
      </c>
      <c r="C25" s="5">
        <v>0</v>
      </c>
      <c r="D25" s="5">
        <v>5078586</v>
      </c>
      <c r="E25" s="5">
        <v>0</v>
      </c>
      <c r="F25" s="5">
        <v>0</v>
      </c>
      <c r="G25" s="5">
        <v>0</v>
      </c>
      <c r="H25" s="5">
        <f t="shared" si="0"/>
        <v>5078586</v>
      </c>
    </row>
    <row r="26" spans="1:8" ht="12.75">
      <c r="A26" s="20" t="s">
        <v>44</v>
      </c>
      <c r="B26" s="5">
        <v>0</v>
      </c>
      <c r="C26" s="5">
        <v>0</v>
      </c>
      <c r="D26" s="5">
        <v>6673024</v>
      </c>
      <c r="E26" s="5">
        <v>0</v>
      </c>
      <c r="F26" s="5">
        <v>0</v>
      </c>
      <c r="G26" s="5">
        <v>0</v>
      </c>
      <c r="H26" s="5">
        <f t="shared" si="0"/>
        <v>6673024</v>
      </c>
    </row>
    <row r="27" spans="1:8" ht="12.75">
      <c r="A27" s="20" t="s">
        <v>45</v>
      </c>
      <c r="B27" s="5">
        <v>0</v>
      </c>
      <c r="C27" s="5">
        <v>0</v>
      </c>
      <c r="D27" s="5">
        <v>7274537</v>
      </c>
      <c r="E27" s="5">
        <v>0</v>
      </c>
      <c r="F27" s="5">
        <v>0</v>
      </c>
      <c r="G27" s="5">
        <v>0</v>
      </c>
      <c r="H27" s="5">
        <f t="shared" si="0"/>
        <v>7274537</v>
      </c>
    </row>
    <row r="28" spans="1:8" ht="12.75">
      <c r="A28" s="20" t="s">
        <v>46</v>
      </c>
      <c r="B28" s="5">
        <v>0</v>
      </c>
      <c r="C28" s="5">
        <v>0</v>
      </c>
      <c r="D28" s="5">
        <v>5219488</v>
      </c>
      <c r="E28" s="5">
        <v>0</v>
      </c>
      <c r="F28" s="5">
        <v>0</v>
      </c>
      <c r="G28" s="5">
        <v>0</v>
      </c>
      <c r="H28" s="5">
        <f t="shared" si="0"/>
        <v>5219488</v>
      </c>
    </row>
    <row r="29" spans="1:8" ht="12.75">
      <c r="A29" s="20" t="s">
        <v>47</v>
      </c>
      <c r="B29" s="5">
        <v>3054118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3054118</v>
      </c>
    </row>
    <row r="30" spans="1:8" ht="12.75">
      <c r="A30" s="20" t="s">
        <v>48</v>
      </c>
      <c r="B30" s="5">
        <v>378715</v>
      </c>
      <c r="C30" s="5">
        <v>0</v>
      </c>
      <c r="D30" s="5">
        <v>20996181</v>
      </c>
      <c r="E30" s="5">
        <v>0</v>
      </c>
      <c r="F30" s="5">
        <v>1926511</v>
      </c>
      <c r="G30" s="5">
        <v>0</v>
      </c>
      <c r="H30" s="5">
        <f t="shared" si="0"/>
        <v>23301407</v>
      </c>
    </row>
    <row r="31" spans="1:8" ht="12.75">
      <c r="A31" s="20" t="s">
        <v>49</v>
      </c>
      <c r="B31" s="5">
        <v>0</v>
      </c>
      <c r="C31" s="5">
        <v>0</v>
      </c>
      <c r="D31" s="5">
        <v>44973368</v>
      </c>
      <c r="E31" s="5">
        <v>0</v>
      </c>
      <c r="F31" s="5">
        <v>0</v>
      </c>
      <c r="G31" s="5">
        <v>0</v>
      </c>
      <c r="H31" s="5">
        <f t="shared" si="0"/>
        <v>44973368</v>
      </c>
    </row>
    <row r="32" spans="1:8" ht="12.75">
      <c r="A32" s="20" t="s">
        <v>50</v>
      </c>
      <c r="B32" s="5">
        <v>0</v>
      </c>
      <c r="C32" s="5">
        <v>4882273</v>
      </c>
      <c r="D32" s="5">
        <v>19529091</v>
      </c>
      <c r="E32" s="5">
        <v>0</v>
      </c>
      <c r="F32" s="5">
        <v>0</v>
      </c>
      <c r="G32" s="5">
        <v>0</v>
      </c>
      <c r="H32" s="5">
        <f t="shared" si="0"/>
        <v>24411364</v>
      </c>
    </row>
    <row r="33" spans="1:8" ht="12.75">
      <c r="A33" s="20" t="s">
        <v>51</v>
      </c>
      <c r="B33" s="5">
        <v>0</v>
      </c>
      <c r="C33" s="5">
        <v>0</v>
      </c>
      <c r="D33" s="5">
        <v>18752666</v>
      </c>
      <c r="E33" s="5">
        <v>0</v>
      </c>
      <c r="F33" s="5">
        <v>0</v>
      </c>
      <c r="G33" s="5">
        <v>937633</v>
      </c>
      <c r="H33" s="5">
        <f t="shared" si="0"/>
        <v>19690299</v>
      </c>
    </row>
    <row r="34" spans="1:8" ht="12.75">
      <c r="A34" s="20" t="s">
        <v>52</v>
      </c>
      <c r="B34" s="5">
        <v>0</v>
      </c>
      <c r="C34" s="5">
        <v>0</v>
      </c>
      <c r="D34" s="5">
        <v>1715430</v>
      </c>
      <c r="E34" s="5">
        <v>0</v>
      </c>
      <c r="F34" s="5">
        <v>0</v>
      </c>
      <c r="G34" s="5">
        <v>0</v>
      </c>
      <c r="H34" s="5">
        <f t="shared" si="0"/>
        <v>1715430</v>
      </c>
    </row>
    <row r="35" spans="1:8" ht="12.75">
      <c r="A35" s="20" t="s">
        <v>53</v>
      </c>
      <c r="B35" s="5">
        <v>0</v>
      </c>
      <c r="C35" s="5">
        <v>0</v>
      </c>
      <c r="D35" s="5">
        <v>6528298</v>
      </c>
      <c r="E35" s="5">
        <v>3316886</v>
      </c>
      <c r="F35" s="5">
        <v>6703571</v>
      </c>
      <c r="G35" s="5">
        <v>0</v>
      </c>
      <c r="H35" s="5">
        <f t="shared" si="0"/>
        <v>16548755</v>
      </c>
    </row>
    <row r="36" spans="1:8" ht="12.75">
      <c r="A36" s="20" t="s">
        <v>54</v>
      </c>
      <c r="B36" s="5">
        <v>0</v>
      </c>
      <c r="C36" s="5">
        <v>0</v>
      </c>
      <c r="D36" s="5">
        <v>1313990</v>
      </c>
      <c r="E36" s="5">
        <v>0</v>
      </c>
      <c r="F36" s="5">
        <v>0</v>
      </c>
      <c r="G36" s="5">
        <v>0</v>
      </c>
      <c r="H36" s="5">
        <f t="shared" si="0"/>
        <v>1313990</v>
      </c>
    </row>
    <row r="37" spans="1:8" ht="12.75">
      <c r="A37" s="20" t="s">
        <v>55</v>
      </c>
      <c r="B37" s="5">
        <v>0</v>
      </c>
      <c r="C37" s="5">
        <v>0</v>
      </c>
      <c r="D37" s="5">
        <v>8253497</v>
      </c>
      <c r="E37" s="5">
        <v>0</v>
      </c>
      <c r="F37" s="5">
        <v>0</v>
      </c>
      <c r="G37" s="5">
        <v>0</v>
      </c>
      <c r="H37" s="5">
        <f t="shared" si="0"/>
        <v>8253497</v>
      </c>
    </row>
    <row r="38" spans="1:8" ht="12.75">
      <c r="A38" s="20" t="s">
        <v>56</v>
      </c>
      <c r="B38" s="5">
        <v>0</v>
      </c>
      <c r="C38" s="5">
        <v>0</v>
      </c>
      <c r="D38" s="5">
        <v>2580421</v>
      </c>
      <c r="E38" s="5">
        <v>0</v>
      </c>
      <c r="F38" s="5">
        <v>0</v>
      </c>
      <c r="G38" s="5">
        <v>0</v>
      </c>
      <c r="H38" s="5">
        <f t="shared" si="0"/>
        <v>2580421</v>
      </c>
    </row>
    <row r="39" spans="1:8" ht="12.75">
      <c r="A39" s="20" t="s">
        <v>57</v>
      </c>
      <c r="B39" s="5">
        <v>0</v>
      </c>
      <c r="C39" s="5">
        <v>0</v>
      </c>
      <c r="D39" s="5">
        <v>5179939</v>
      </c>
      <c r="E39" s="5">
        <v>0</v>
      </c>
      <c r="F39" s="5">
        <v>0</v>
      </c>
      <c r="G39" s="5">
        <v>0</v>
      </c>
      <c r="H39" s="5">
        <f t="shared" si="0"/>
        <v>5179939</v>
      </c>
    </row>
    <row r="40" spans="1:8" ht="12.75">
      <c r="A40" s="20" t="s">
        <v>58</v>
      </c>
      <c r="B40" s="5">
        <v>0</v>
      </c>
      <c r="C40" s="5">
        <v>0</v>
      </c>
      <c r="D40" s="5">
        <v>26374178</v>
      </c>
      <c r="E40" s="5">
        <v>0</v>
      </c>
      <c r="F40" s="5">
        <v>0</v>
      </c>
      <c r="G40" s="5">
        <v>0</v>
      </c>
      <c r="H40" s="5">
        <f t="shared" si="0"/>
        <v>26374178</v>
      </c>
    </row>
    <row r="41" spans="1:8" ht="12.75">
      <c r="A41" s="20" t="s">
        <v>59</v>
      </c>
      <c r="B41" s="5">
        <v>0</v>
      </c>
      <c r="C41" s="5">
        <v>0</v>
      </c>
      <c r="D41" s="5">
        <v>2895259</v>
      </c>
      <c r="E41" s="5">
        <v>0</v>
      </c>
      <c r="F41" s="5">
        <v>0</v>
      </c>
      <c r="G41" s="5">
        <v>0</v>
      </c>
      <c r="H41" s="5">
        <f t="shared" si="0"/>
        <v>2895259</v>
      </c>
    </row>
    <row r="42" spans="1:8" ht="12.75">
      <c r="A42" s="20" t="s">
        <v>60</v>
      </c>
      <c r="B42" s="5">
        <v>0</v>
      </c>
      <c r="C42" s="5">
        <v>0</v>
      </c>
      <c r="D42" s="5">
        <v>101983998</v>
      </c>
      <c r="E42" s="5">
        <v>0</v>
      </c>
      <c r="F42" s="5">
        <v>0</v>
      </c>
      <c r="G42" s="5">
        <v>0</v>
      </c>
      <c r="H42" s="5">
        <f t="shared" si="0"/>
        <v>101983998</v>
      </c>
    </row>
    <row r="43" spans="1:8" ht="12.75">
      <c r="A43" s="20" t="s">
        <v>61</v>
      </c>
      <c r="B43" s="5">
        <v>0</v>
      </c>
      <c r="C43" s="5">
        <v>0</v>
      </c>
      <c r="D43" s="5">
        <v>37927282</v>
      </c>
      <c r="E43" s="5">
        <v>0</v>
      </c>
      <c r="F43" s="5">
        <v>0</v>
      </c>
      <c r="G43" s="5">
        <v>0</v>
      </c>
      <c r="H43" s="5">
        <f t="shared" si="0"/>
        <v>37927282</v>
      </c>
    </row>
    <row r="44" spans="1:8" ht="12.75">
      <c r="A44" s="20" t="s">
        <v>62</v>
      </c>
      <c r="B44" s="5">
        <v>0</v>
      </c>
      <c r="C44" s="5">
        <v>0</v>
      </c>
      <c r="D44" s="5">
        <v>1017036</v>
      </c>
      <c r="E44" s="5">
        <v>0</v>
      </c>
      <c r="F44" s="5">
        <v>0</v>
      </c>
      <c r="G44" s="5">
        <v>0</v>
      </c>
      <c r="H44" s="82">
        <f t="shared" si="0"/>
        <v>1017036</v>
      </c>
    </row>
    <row r="45" spans="1:8" ht="12.75">
      <c r="A45" s="20" t="s">
        <v>132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82">
        <f t="shared" si="0"/>
        <v>0</v>
      </c>
    </row>
    <row r="46" spans="1:8" ht="12.75">
      <c r="A46" s="20" t="s">
        <v>63</v>
      </c>
      <c r="B46" s="5">
        <v>1400681</v>
      </c>
      <c r="C46" s="5">
        <v>0</v>
      </c>
      <c r="D46" s="5">
        <v>44805400</v>
      </c>
      <c r="E46" s="5">
        <v>0</v>
      </c>
      <c r="F46" s="5">
        <v>0</v>
      </c>
      <c r="G46" s="5">
        <v>0</v>
      </c>
      <c r="H46" s="82">
        <f t="shared" si="0"/>
        <v>46206081</v>
      </c>
    </row>
    <row r="47" spans="1:8" ht="12.75">
      <c r="A47" s="20" t="s">
        <v>64</v>
      </c>
      <c r="B47" s="5">
        <v>0</v>
      </c>
      <c r="C47" s="5">
        <v>0</v>
      </c>
      <c r="D47" s="5">
        <v>10630233</v>
      </c>
      <c r="E47" s="5">
        <v>0</v>
      </c>
      <c r="F47" s="5">
        <v>0</v>
      </c>
      <c r="G47" s="5">
        <v>0</v>
      </c>
      <c r="H47" s="82">
        <f t="shared" si="0"/>
        <v>10630233</v>
      </c>
    </row>
    <row r="48" spans="1:8" ht="12.75">
      <c r="A48" s="20" t="s">
        <v>65</v>
      </c>
      <c r="B48" s="5">
        <v>859679</v>
      </c>
      <c r="C48" s="5">
        <v>3774993</v>
      </c>
      <c r="D48" s="5">
        <v>6291730</v>
      </c>
      <c r="E48" s="5">
        <v>0</v>
      </c>
      <c r="F48" s="5">
        <v>788564</v>
      </c>
      <c r="G48" s="5">
        <v>0</v>
      </c>
      <c r="H48" s="82">
        <f t="shared" si="0"/>
        <v>11714966</v>
      </c>
    </row>
    <row r="49" spans="1:8" ht="12.75">
      <c r="A49" s="20" t="s">
        <v>66</v>
      </c>
      <c r="B49" s="5">
        <v>0</v>
      </c>
      <c r="C49" s="5">
        <v>0</v>
      </c>
      <c r="D49" s="5">
        <v>46629051</v>
      </c>
      <c r="E49" s="5">
        <v>0</v>
      </c>
      <c r="F49" s="5">
        <v>0</v>
      </c>
      <c r="G49" s="5">
        <v>0</v>
      </c>
      <c r="H49" s="82">
        <f t="shared" si="0"/>
        <v>46629051</v>
      </c>
    </row>
    <row r="50" spans="1:8" ht="12.75">
      <c r="A50" s="20" t="s">
        <v>67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82">
        <f t="shared" si="0"/>
        <v>0</v>
      </c>
    </row>
    <row r="51" spans="1:8" ht="12.75">
      <c r="A51" s="20" t="s">
        <v>68</v>
      </c>
      <c r="B51" s="5">
        <v>0</v>
      </c>
      <c r="C51" s="5">
        <v>0</v>
      </c>
      <c r="D51" s="5">
        <v>5321126</v>
      </c>
      <c r="E51" s="5">
        <v>0</v>
      </c>
      <c r="F51" s="5">
        <v>0</v>
      </c>
      <c r="G51" s="5">
        <v>0</v>
      </c>
      <c r="H51" s="82">
        <f t="shared" si="0"/>
        <v>5321126</v>
      </c>
    </row>
    <row r="52" spans="1:8" ht="12.75">
      <c r="A52" s="20" t="s">
        <v>69</v>
      </c>
      <c r="B52" s="5">
        <v>0</v>
      </c>
      <c r="C52" s="5">
        <v>0</v>
      </c>
      <c r="D52" s="5">
        <v>4085269</v>
      </c>
      <c r="E52" s="5">
        <v>0</v>
      </c>
      <c r="F52" s="5">
        <v>0</v>
      </c>
      <c r="G52" s="5">
        <v>0</v>
      </c>
      <c r="H52" s="82">
        <f t="shared" si="0"/>
        <v>4085269</v>
      </c>
    </row>
    <row r="53" spans="1:8" ht="12.75">
      <c r="A53" s="20" t="s">
        <v>70</v>
      </c>
      <c r="B53" s="5">
        <v>0</v>
      </c>
      <c r="C53" s="5">
        <v>0</v>
      </c>
      <c r="D53" s="5">
        <v>802914</v>
      </c>
      <c r="E53" s="5">
        <v>0</v>
      </c>
      <c r="F53" s="5">
        <v>0</v>
      </c>
      <c r="G53" s="5">
        <v>0</v>
      </c>
      <c r="H53" s="82">
        <f t="shared" si="0"/>
        <v>802914</v>
      </c>
    </row>
    <row r="54" spans="1:8" ht="12.75">
      <c r="A54" s="20" t="s">
        <v>71</v>
      </c>
      <c r="B54" s="5">
        <v>9936314</v>
      </c>
      <c r="C54" s="5">
        <v>121025</v>
      </c>
      <c r="D54" s="5">
        <v>7576479</v>
      </c>
      <c r="E54" s="5">
        <v>1341964</v>
      </c>
      <c r="F54" s="5">
        <v>0</v>
      </c>
      <c r="G54" s="5">
        <v>0</v>
      </c>
      <c r="H54" s="82">
        <f t="shared" si="0"/>
        <v>18975782</v>
      </c>
    </row>
    <row r="55" spans="1:8" ht="12.75">
      <c r="A55" s="20" t="s">
        <v>72</v>
      </c>
      <c r="B55" s="5">
        <v>0</v>
      </c>
      <c r="C55" s="5">
        <v>0</v>
      </c>
      <c r="D55" s="5">
        <v>34681421</v>
      </c>
      <c r="E55" s="5">
        <v>0</v>
      </c>
      <c r="F55" s="5">
        <v>0</v>
      </c>
      <c r="G55" s="5">
        <v>0</v>
      </c>
      <c r="H55" s="82">
        <f t="shared" si="0"/>
        <v>34681421</v>
      </c>
    </row>
    <row r="56" spans="1:8" ht="12.75">
      <c r="A56" s="20" t="s">
        <v>73</v>
      </c>
      <c r="B56" s="5">
        <v>188787</v>
      </c>
      <c r="C56" s="5">
        <v>435150</v>
      </c>
      <c r="D56" s="5">
        <v>3313356</v>
      </c>
      <c r="E56" s="5">
        <v>14797</v>
      </c>
      <c r="F56" s="5">
        <v>522833</v>
      </c>
      <c r="G56" s="5">
        <v>0</v>
      </c>
      <c r="H56" s="82">
        <f t="shared" si="0"/>
        <v>4474923</v>
      </c>
    </row>
    <row r="57" spans="1:8" ht="12.75">
      <c r="A57" s="20" t="s">
        <v>74</v>
      </c>
      <c r="B57" s="5">
        <v>238437</v>
      </c>
      <c r="C57" s="5">
        <v>655778</v>
      </c>
      <c r="D57" s="5">
        <v>5772620</v>
      </c>
      <c r="E57" s="5">
        <v>351842</v>
      </c>
      <c r="F57" s="5">
        <v>538565</v>
      </c>
      <c r="G57" s="5">
        <v>0</v>
      </c>
      <c r="H57" s="82">
        <f t="shared" si="0"/>
        <v>7557242</v>
      </c>
    </row>
    <row r="58" spans="1:8" ht="12.75">
      <c r="A58" s="20" t="s">
        <v>75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82">
        <f t="shared" si="0"/>
        <v>0</v>
      </c>
    </row>
    <row r="59" spans="1:8" ht="12.75">
      <c r="A59" s="20" t="s">
        <v>76</v>
      </c>
      <c r="B59" s="5">
        <v>0</v>
      </c>
      <c r="C59" s="5">
        <v>0</v>
      </c>
      <c r="D59" s="5">
        <v>17328420</v>
      </c>
      <c r="E59" s="5">
        <v>0</v>
      </c>
      <c r="F59" s="5">
        <v>4000342</v>
      </c>
      <c r="G59" s="5">
        <v>0</v>
      </c>
      <c r="H59" s="82">
        <f t="shared" si="0"/>
        <v>21328762</v>
      </c>
    </row>
    <row r="60" spans="1:8" ht="12.75">
      <c r="A60" s="20" t="s">
        <v>77</v>
      </c>
      <c r="B60" s="5">
        <v>0</v>
      </c>
      <c r="C60" s="5">
        <v>0</v>
      </c>
      <c r="D60" s="5">
        <v>38707605</v>
      </c>
      <c r="E60" s="5">
        <v>0</v>
      </c>
      <c r="F60" s="5">
        <v>0</v>
      </c>
      <c r="G60" s="5">
        <v>0</v>
      </c>
      <c r="H60" s="82">
        <f t="shared" si="0"/>
        <v>38707605</v>
      </c>
    </row>
    <row r="61" spans="1:8" ht="12.75">
      <c r="A61" s="20" t="s">
        <v>78</v>
      </c>
      <c r="B61" s="5">
        <v>148568</v>
      </c>
      <c r="C61" s="5">
        <v>0</v>
      </c>
      <c r="D61" s="5">
        <v>2822824</v>
      </c>
      <c r="E61" s="5">
        <v>0</v>
      </c>
      <c r="F61" s="5">
        <v>0</v>
      </c>
      <c r="G61" s="5">
        <v>0</v>
      </c>
      <c r="H61" s="82">
        <f t="shared" si="0"/>
        <v>2971392</v>
      </c>
    </row>
    <row r="62" spans="1:8" ht="12.75">
      <c r="A62" s="20" t="s">
        <v>79</v>
      </c>
      <c r="B62" s="5">
        <v>3158964</v>
      </c>
      <c r="C62" s="5">
        <v>0</v>
      </c>
      <c r="D62" s="5">
        <v>13290442</v>
      </c>
      <c r="E62" s="5">
        <v>0</v>
      </c>
      <c r="F62" s="5">
        <v>0</v>
      </c>
      <c r="G62" s="5">
        <v>0</v>
      </c>
      <c r="H62" s="82">
        <f t="shared" si="0"/>
        <v>16449406</v>
      </c>
    </row>
    <row r="63" spans="1:8" ht="12.75">
      <c r="A63" s="20" t="s">
        <v>80</v>
      </c>
      <c r="B63" s="5">
        <v>0</v>
      </c>
      <c r="C63" s="5">
        <v>0</v>
      </c>
      <c r="D63" s="5">
        <v>1553707</v>
      </c>
      <c r="E63" s="5">
        <v>0</v>
      </c>
      <c r="F63" s="5">
        <v>0</v>
      </c>
      <c r="G63" s="5">
        <v>0</v>
      </c>
      <c r="H63" s="5">
        <f t="shared" si="0"/>
        <v>1553707</v>
      </c>
    </row>
    <row r="64" spans="1:8" ht="12.75">
      <c r="A64" s="42" t="s">
        <v>133</v>
      </c>
      <c r="B64" s="68">
        <f>SUM(B8:B63)</f>
        <v>23935950</v>
      </c>
      <c r="C64" s="68">
        <f aca="true" t="shared" si="1" ref="C64:H64">SUM(C8:C63)</f>
        <v>9869219</v>
      </c>
      <c r="D64" s="68">
        <f t="shared" si="1"/>
        <v>867997726</v>
      </c>
      <c r="E64" s="68">
        <f t="shared" si="1"/>
        <v>5459513</v>
      </c>
      <c r="F64" s="68">
        <f t="shared" si="1"/>
        <v>34430466</v>
      </c>
      <c r="G64" s="68">
        <f t="shared" si="1"/>
        <v>28827017</v>
      </c>
      <c r="H64" s="68">
        <f t="shared" si="1"/>
        <v>970519891</v>
      </c>
    </row>
    <row r="66" ht="12.75">
      <c r="H66" s="50"/>
    </row>
    <row r="69" ht="12.75">
      <c r="F69" s="6"/>
    </row>
    <row r="71" ht="12.75">
      <c r="F71" s="6"/>
    </row>
    <row r="73" ht="12.75">
      <c r="A73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16384" width="11.421875" style="1" customWidth="1"/>
  </cols>
  <sheetData>
    <row r="1" spans="1:8" s="54" customFormat="1" ht="15">
      <c r="A1" s="52" t="s">
        <v>98</v>
      </c>
      <c r="B1" s="53"/>
      <c r="C1" s="53"/>
      <c r="D1" s="53"/>
      <c r="E1" s="53"/>
      <c r="F1" s="53"/>
      <c r="G1" s="53"/>
      <c r="H1" s="53"/>
    </row>
    <row r="2" spans="1:8" s="54" customFormat="1" ht="12.75">
      <c r="A2" s="48" t="s">
        <v>110</v>
      </c>
      <c r="B2" s="53"/>
      <c r="C2" s="53"/>
      <c r="D2" s="53"/>
      <c r="E2" s="53"/>
      <c r="F2" s="53"/>
      <c r="G2" s="53"/>
      <c r="H2" s="53"/>
    </row>
    <row r="3" spans="1:8" s="54" customFormat="1" ht="12.75">
      <c r="A3" s="48" t="s">
        <v>129</v>
      </c>
      <c r="B3" s="53"/>
      <c r="C3" s="53"/>
      <c r="D3" s="53"/>
      <c r="E3" s="53"/>
      <c r="F3" s="53"/>
      <c r="G3" s="53"/>
      <c r="H3" s="53"/>
    </row>
    <row r="4" s="54" customFormat="1" ht="12.75"/>
    <row r="5" spans="1:11" s="59" customFormat="1" ht="15">
      <c r="A5" s="55"/>
      <c r="B5" s="56" t="s">
        <v>111</v>
      </c>
      <c r="C5" s="57"/>
      <c r="D5" s="57"/>
      <c r="E5" s="58"/>
      <c r="F5" s="58"/>
      <c r="G5" s="58"/>
      <c r="H5" s="58"/>
      <c r="I5" s="58"/>
      <c r="J5" s="58"/>
      <c r="K5" s="58"/>
    </row>
    <row r="6" spans="1:8" s="40" customFormat="1" ht="18">
      <c r="A6" s="40" t="s">
        <v>25</v>
      </c>
      <c r="B6" s="40" t="s">
        <v>107</v>
      </c>
      <c r="C6" s="40" t="s">
        <v>108</v>
      </c>
      <c r="D6" s="40" t="s">
        <v>109</v>
      </c>
      <c r="E6" s="40" t="s">
        <v>9</v>
      </c>
      <c r="G6" s="40" t="s">
        <v>112</v>
      </c>
      <c r="H6" s="40" t="s">
        <v>83</v>
      </c>
    </row>
    <row r="8" spans="1:8" ht="12.75">
      <c r="A8" s="20" t="s">
        <v>27</v>
      </c>
      <c r="B8" s="51">
        <v>6206775</v>
      </c>
      <c r="C8" s="51">
        <v>0</v>
      </c>
      <c r="D8" s="51">
        <v>689642</v>
      </c>
      <c r="E8" s="51">
        <f>SUM(B8:D8)</f>
        <v>6896417</v>
      </c>
      <c r="F8" s="51"/>
      <c r="G8" s="60">
        <v>6896417</v>
      </c>
      <c r="H8" s="51">
        <f>E8-G8</f>
        <v>0</v>
      </c>
    </row>
    <row r="9" spans="1:8" ht="12.75">
      <c r="A9" s="20" t="s">
        <v>28</v>
      </c>
      <c r="B9" s="51">
        <v>3544811</v>
      </c>
      <c r="C9" s="51">
        <v>0</v>
      </c>
      <c r="D9" s="51">
        <v>0</v>
      </c>
      <c r="E9" s="51">
        <f aca="true" t="shared" si="0" ref="E9:E63">SUM(B9:D9)</f>
        <v>3544811</v>
      </c>
      <c r="F9" s="51"/>
      <c r="G9" s="60">
        <v>3544811</v>
      </c>
      <c r="H9" s="51">
        <f aca="true" t="shared" si="1" ref="H9:H63">E9-G9</f>
        <v>0</v>
      </c>
    </row>
    <row r="10" spans="1:8" ht="12.75">
      <c r="A10" s="20" t="s">
        <v>29</v>
      </c>
      <c r="B10" s="51">
        <v>0</v>
      </c>
      <c r="C10" s="51">
        <v>0</v>
      </c>
      <c r="D10" s="51">
        <v>0</v>
      </c>
      <c r="E10" s="51">
        <f t="shared" si="0"/>
        <v>0</v>
      </c>
      <c r="F10" s="51"/>
      <c r="G10" s="50">
        <v>0</v>
      </c>
      <c r="H10" s="51">
        <f t="shared" si="1"/>
        <v>0</v>
      </c>
    </row>
    <row r="11" spans="1:8" ht="12.75">
      <c r="A11" s="20" t="s">
        <v>30</v>
      </c>
      <c r="B11" s="51">
        <v>10032936</v>
      </c>
      <c r="C11" s="51">
        <v>0</v>
      </c>
      <c r="D11" s="51">
        <v>0</v>
      </c>
      <c r="E11" s="51">
        <f t="shared" si="0"/>
        <v>10032936</v>
      </c>
      <c r="F11" s="51"/>
      <c r="G11" s="60">
        <v>10032936</v>
      </c>
      <c r="H11" s="51">
        <f t="shared" si="1"/>
        <v>0</v>
      </c>
    </row>
    <row r="12" spans="1:8" ht="12.75">
      <c r="A12" s="20" t="s">
        <v>31</v>
      </c>
      <c r="B12" s="51">
        <v>1886543</v>
      </c>
      <c r="C12" s="51">
        <v>0</v>
      </c>
      <c r="D12" s="51">
        <v>0</v>
      </c>
      <c r="E12" s="51">
        <f t="shared" si="0"/>
        <v>1886543</v>
      </c>
      <c r="F12" s="51"/>
      <c r="G12" s="60">
        <v>1886543</v>
      </c>
      <c r="H12" s="51">
        <f t="shared" si="1"/>
        <v>0</v>
      </c>
    </row>
    <row r="13" spans="1:8" ht="12.75">
      <c r="A13" s="20" t="s">
        <v>32</v>
      </c>
      <c r="B13" s="51">
        <v>85593217</v>
      </c>
      <c r="C13" s="51">
        <v>0</v>
      </c>
      <c r="D13" s="51">
        <v>0</v>
      </c>
      <c r="E13" s="51">
        <f t="shared" si="0"/>
        <v>85593217</v>
      </c>
      <c r="F13" s="51"/>
      <c r="G13" s="60">
        <v>85593217</v>
      </c>
      <c r="H13" s="51">
        <f t="shared" si="1"/>
        <v>0</v>
      </c>
    </row>
    <row r="14" spans="1:8" ht="12.75">
      <c r="A14" s="20" t="s">
        <v>33</v>
      </c>
      <c r="B14" s="51">
        <v>8985901</v>
      </c>
      <c r="C14" s="51">
        <v>0</v>
      </c>
      <c r="D14" s="51">
        <v>0</v>
      </c>
      <c r="E14" s="51">
        <f t="shared" si="0"/>
        <v>8985901</v>
      </c>
      <c r="F14" s="51"/>
      <c r="G14" s="60">
        <v>8985901</v>
      </c>
      <c r="H14" s="51">
        <f t="shared" si="1"/>
        <v>0</v>
      </c>
    </row>
    <row r="15" spans="1:8" ht="12.75">
      <c r="A15" s="20" t="s">
        <v>34</v>
      </c>
      <c r="B15" s="51">
        <v>76878579</v>
      </c>
      <c r="C15" s="51">
        <v>0</v>
      </c>
      <c r="D15" s="51">
        <v>0</v>
      </c>
      <c r="E15" s="51">
        <f t="shared" si="0"/>
        <v>76878579</v>
      </c>
      <c r="F15" s="51"/>
      <c r="G15" s="60">
        <v>18738358</v>
      </c>
      <c r="H15" s="51">
        <f t="shared" si="1"/>
        <v>58140221</v>
      </c>
    </row>
    <row r="16" spans="1:8" ht="12.75">
      <c r="A16" s="20" t="s">
        <v>35</v>
      </c>
      <c r="B16" s="51">
        <v>20491404</v>
      </c>
      <c r="C16" s="51">
        <v>0</v>
      </c>
      <c r="D16" s="51">
        <v>0</v>
      </c>
      <c r="E16" s="51">
        <f t="shared" si="0"/>
        <v>20491404</v>
      </c>
      <c r="F16" s="51"/>
      <c r="G16" s="60">
        <v>5179325</v>
      </c>
      <c r="H16" s="51">
        <f t="shared" si="1"/>
        <v>15312079</v>
      </c>
    </row>
    <row r="17" spans="1:8" ht="12.75">
      <c r="A17" s="90" t="s">
        <v>131</v>
      </c>
      <c r="B17" s="51">
        <v>4566972</v>
      </c>
      <c r="C17" s="51">
        <v>0</v>
      </c>
      <c r="D17" s="51">
        <v>0</v>
      </c>
      <c r="E17" s="51">
        <f t="shared" si="0"/>
        <v>4566972</v>
      </c>
      <c r="F17" s="51"/>
      <c r="G17" s="60">
        <v>4566972</v>
      </c>
      <c r="H17" s="51">
        <v>0</v>
      </c>
    </row>
    <row r="18" spans="1:8" ht="12.75">
      <c r="A18" s="20" t="s">
        <v>36</v>
      </c>
      <c r="B18" s="51">
        <v>33415872</v>
      </c>
      <c r="C18" s="51">
        <v>0</v>
      </c>
      <c r="D18" s="51">
        <v>0</v>
      </c>
      <c r="E18" s="51">
        <f t="shared" si="0"/>
        <v>33415872</v>
      </c>
      <c r="F18" s="51"/>
      <c r="G18" s="60">
        <v>33415872</v>
      </c>
      <c r="H18" s="51">
        <f t="shared" si="1"/>
        <v>0</v>
      </c>
    </row>
    <row r="19" spans="1:8" ht="12.75">
      <c r="A19" s="20" t="s">
        <v>37</v>
      </c>
      <c r="B19" s="51">
        <v>22293162</v>
      </c>
      <c r="C19" s="51">
        <v>0</v>
      </c>
      <c r="D19" s="51">
        <v>0</v>
      </c>
      <c r="E19" s="51">
        <f t="shared" si="0"/>
        <v>22293162</v>
      </c>
      <c r="F19" s="51"/>
      <c r="G19" s="60">
        <v>22182651</v>
      </c>
      <c r="H19" s="51">
        <f t="shared" si="1"/>
        <v>110511</v>
      </c>
    </row>
    <row r="20" spans="1:8" ht="12.75">
      <c r="A20" s="20" t="s">
        <v>38</v>
      </c>
      <c r="B20" s="51">
        <v>0</v>
      </c>
      <c r="C20" s="51">
        <v>0</v>
      </c>
      <c r="D20" s="51">
        <v>0</v>
      </c>
      <c r="E20" s="51">
        <f t="shared" si="0"/>
        <v>0</v>
      </c>
      <c r="F20" s="51"/>
      <c r="G20" s="50">
        <v>0</v>
      </c>
      <c r="H20" s="51">
        <f t="shared" si="1"/>
        <v>0</v>
      </c>
    </row>
    <row r="21" spans="1:8" ht="12.75">
      <c r="A21" s="20" t="s">
        <v>39</v>
      </c>
      <c r="B21" s="51">
        <v>4971630</v>
      </c>
      <c r="C21" s="51">
        <v>0</v>
      </c>
      <c r="D21" s="51">
        <v>0</v>
      </c>
      <c r="E21" s="51">
        <f t="shared" si="0"/>
        <v>4971630</v>
      </c>
      <c r="F21" s="51"/>
      <c r="G21" s="60">
        <v>4971630</v>
      </c>
      <c r="H21" s="51">
        <v>0</v>
      </c>
    </row>
    <row r="22" spans="1:8" ht="12.75">
      <c r="A22" s="20" t="s">
        <v>40</v>
      </c>
      <c r="B22" s="51">
        <v>1175819</v>
      </c>
      <c r="C22" s="51">
        <v>0</v>
      </c>
      <c r="D22" s="51">
        <v>0</v>
      </c>
      <c r="E22" s="51">
        <f t="shared" si="0"/>
        <v>1175819</v>
      </c>
      <c r="F22" s="51"/>
      <c r="G22" s="60">
        <v>1175819</v>
      </c>
      <c r="H22" s="51">
        <v>0</v>
      </c>
    </row>
    <row r="23" spans="1:8" ht="12.75">
      <c r="A23" s="20" t="s">
        <v>41</v>
      </c>
      <c r="B23" s="51">
        <v>56873825</v>
      </c>
      <c r="C23" s="51">
        <v>0</v>
      </c>
      <c r="D23" s="51">
        <v>0</v>
      </c>
      <c r="E23" s="51">
        <f t="shared" si="0"/>
        <v>56873825</v>
      </c>
      <c r="F23" s="51"/>
      <c r="G23" s="60">
        <v>56873825</v>
      </c>
      <c r="H23" s="51">
        <v>0</v>
      </c>
    </row>
    <row r="24" spans="1:8" ht="12.75">
      <c r="A24" s="20" t="s">
        <v>42</v>
      </c>
      <c r="B24" s="51">
        <v>15356947</v>
      </c>
      <c r="C24" s="51">
        <v>0</v>
      </c>
      <c r="D24" s="51">
        <v>0</v>
      </c>
      <c r="E24" s="51">
        <f t="shared" si="0"/>
        <v>15356947</v>
      </c>
      <c r="F24" s="51"/>
      <c r="G24" s="60">
        <v>15356947</v>
      </c>
      <c r="H24" s="51">
        <v>0</v>
      </c>
    </row>
    <row r="25" spans="1:8" ht="12.75">
      <c r="A25" s="20" t="s">
        <v>43</v>
      </c>
      <c r="B25" s="51">
        <v>5078586</v>
      </c>
      <c r="C25" s="51">
        <v>0</v>
      </c>
      <c r="D25" s="51">
        <v>0</v>
      </c>
      <c r="E25" s="51">
        <f t="shared" si="0"/>
        <v>5078586</v>
      </c>
      <c r="F25" s="51"/>
      <c r="G25" s="60">
        <v>5078586</v>
      </c>
      <c r="H25" s="51">
        <f t="shared" si="1"/>
        <v>0</v>
      </c>
    </row>
    <row r="26" spans="1:8" ht="12.75">
      <c r="A26" s="20" t="s">
        <v>44</v>
      </c>
      <c r="B26" s="51">
        <v>6673024</v>
      </c>
      <c r="C26" s="51">
        <v>0</v>
      </c>
      <c r="D26" s="51">
        <v>0</v>
      </c>
      <c r="E26" s="51">
        <f t="shared" si="0"/>
        <v>6673024</v>
      </c>
      <c r="F26" s="51"/>
      <c r="G26" s="60">
        <v>6673024</v>
      </c>
      <c r="H26" s="51">
        <f t="shared" si="1"/>
        <v>0</v>
      </c>
    </row>
    <row r="27" spans="1:8" ht="12.75">
      <c r="A27" s="20" t="s">
        <v>45</v>
      </c>
      <c r="B27" s="51">
        <v>7274537</v>
      </c>
      <c r="C27" s="51">
        <v>0</v>
      </c>
      <c r="D27" s="51">
        <v>0</v>
      </c>
      <c r="E27" s="51">
        <f t="shared" si="0"/>
        <v>7274537</v>
      </c>
      <c r="F27" s="51"/>
      <c r="G27" s="60">
        <v>7274537</v>
      </c>
      <c r="H27" s="51">
        <f t="shared" si="1"/>
        <v>0</v>
      </c>
    </row>
    <row r="28" spans="1:8" ht="12.75">
      <c r="A28" s="20" t="s">
        <v>46</v>
      </c>
      <c r="B28" s="51">
        <v>5219488</v>
      </c>
      <c r="C28" s="51">
        <v>0</v>
      </c>
      <c r="D28" s="51">
        <v>0</v>
      </c>
      <c r="E28" s="51">
        <f t="shared" si="0"/>
        <v>5219488</v>
      </c>
      <c r="F28" s="51"/>
      <c r="G28" s="60">
        <v>5219488</v>
      </c>
      <c r="H28" s="51">
        <f t="shared" si="1"/>
        <v>0</v>
      </c>
    </row>
    <row r="29" spans="1:8" ht="12.75">
      <c r="A29" s="20" t="s">
        <v>47</v>
      </c>
      <c r="B29" s="51">
        <v>3054118</v>
      </c>
      <c r="C29" s="51">
        <v>0</v>
      </c>
      <c r="D29" s="51">
        <v>0</v>
      </c>
      <c r="E29" s="51">
        <f t="shared" si="0"/>
        <v>3054118</v>
      </c>
      <c r="F29" s="51"/>
      <c r="G29" s="60">
        <v>1749818</v>
      </c>
      <c r="H29" s="51">
        <f t="shared" si="1"/>
        <v>1304300</v>
      </c>
    </row>
    <row r="30" spans="1:8" ht="12.75">
      <c r="A30" s="20" t="s">
        <v>48</v>
      </c>
      <c r="B30" s="51">
        <v>23301407</v>
      </c>
      <c r="C30" s="51">
        <v>0</v>
      </c>
      <c r="D30" s="51">
        <v>0</v>
      </c>
      <c r="E30" s="51">
        <f t="shared" si="0"/>
        <v>23301407</v>
      </c>
      <c r="F30" s="51"/>
      <c r="G30" s="60">
        <v>23301407</v>
      </c>
      <c r="H30" s="51">
        <f t="shared" si="1"/>
        <v>0</v>
      </c>
    </row>
    <row r="31" spans="1:8" ht="12.75">
      <c r="A31" s="20" t="s">
        <v>49</v>
      </c>
      <c r="B31" s="51">
        <v>44973368</v>
      </c>
      <c r="C31" s="51">
        <v>0</v>
      </c>
      <c r="D31" s="51">
        <v>0</v>
      </c>
      <c r="E31" s="51">
        <f t="shared" si="0"/>
        <v>44973368</v>
      </c>
      <c r="F31" s="51"/>
      <c r="G31" s="60">
        <v>44973368</v>
      </c>
      <c r="H31" s="51">
        <v>0</v>
      </c>
    </row>
    <row r="32" spans="1:8" ht="12.75">
      <c r="A32" s="20" t="s">
        <v>50</v>
      </c>
      <c r="B32" s="51">
        <v>19529091</v>
      </c>
      <c r="C32" s="51">
        <v>0</v>
      </c>
      <c r="D32" s="51">
        <v>4882273</v>
      </c>
      <c r="E32" s="51">
        <f t="shared" si="0"/>
        <v>24411364</v>
      </c>
      <c r="F32" s="51"/>
      <c r="G32" s="60">
        <v>24411364</v>
      </c>
      <c r="H32" s="51">
        <f t="shared" si="1"/>
        <v>0</v>
      </c>
    </row>
    <row r="33" spans="1:8" ht="12.75">
      <c r="A33" s="20" t="s">
        <v>51</v>
      </c>
      <c r="B33" s="51">
        <v>19690299</v>
      </c>
      <c r="C33" s="51">
        <v>0</v>
      </c>
      <c r="D33" s="51">
        <v>0</v>
      </c>
      <c r="E33" s="51">
        <f t="shared" si="0"/>
        <v>19690299</v>
      </c>
      <c r="F33" s="51"/>
      <c r="G33" s="60">
        <v>19690299</v>
      </c>
      <c r="H33" s="51">
        <f t="shared" si="1"/>
        <v>0</v>
      </c>
    </row>
    <row r="34" spans="1:8" ht="12.75">
      <c r="A34" s="20" t="s">
        <v>52</v>
      </c>
      <c r="B34" s="51">
        <v>1715430</v>
      </c>
      <c r="C34" s="51">
        <v>0</v>
      </c>
      <c r="D34" s="51">
        <v>0</v>
      </c>
      <c r="E34" s="51">
        <f t="shared" si="0"/>
        <v>1715430</v>
      </c>
      <c r="F34" s="51"/>
      <c r="G34" s="60">
        <v>1715430</v>
      </c>
      <c r="H34" s="51">
        <f t="shared" si="1"/>
        <v>0</v>
      </c>
    </row>
    <row r="35" spans="1:8" ht="12.75">
      <c r="A35" s="20" t="s">
        <v>53</v>
      </c>
      <c r="B35" s="51">
        <v>16548755</v>
      </c>
      <c r="C35" s="51">
        <v>0</v>
      </c>
      <c r="D35" s="51">
        <v>0</v>
      </c>
      <c r="E35" s="51">
        <f t="shared" si="0"/>
        <v>16548755</v>
      </c>
      <c r="F35" s="51"/>
      <c r="G35" s="60">
        <v>16548755</v>
      </c>
      <c r="H35" s="51">
        <f t="shared" si="1"/>
        <v>0</v>
      </c>
    </row>
    <row r="36" spans="1:8" ht="12.75">
      <c r="A36" s="20" t="s">
        <v>54</v>
      </c>
      <c r="B36" s="51">
        <v>1313990</v>
      </c>
      <c r="C36" s="51">
        <v>0</v>
      </c>
      <c r="D36" s="51">
        <v>0</v>
      </c>
      <c r="E36" s="51">
        <f t="shared" si="0"/>
        <v>1313990</v>
      </c>
      <c r="F36" s="51"/>
      <c r="G36" s="60">
        <v>1313990</v>
      </c>
      <c r="H36" s="51">
        <f t="shared" si="1"/>
        <v>0</v>
      </c>
    </row>
    <row r="37" spans="1:8" ht="12.75">
      <c r="A37" s="20" t="s">
        <v>55</v>
      </c>
      <c r="B37" s="51">
        <v>8253497</v>
      </c>
      <c r="C37" s="51">
        <v>0</v>
      </c>
      <c r="D37" s="51">
        <v>0</v>
      </c>
      <c r="E37" s="51">
        <f t="shared" si="0"/>
        <v>8253497</v>
      </c>
      <c r="F37" s="51"/>
      <c r="G37" s="60">
        <v>6498998</v>
      </c>
      <c r="H37" s="51">
        <f t="shared" si="1"/>
        <v>1754499</v>
      </c>
    </row>
    <row r="38" spans="1:8" ht="12.75">
      <c r="A38" s="20" t="s">
        <v>56</v>
      </c>
      <c r="B38" s="51">
        <v>2580421</v>
      </c>
      <c r="C38" s="51">
        <v>0</v>
      </c>
      <c r="D38" s="51">
        <v>0</v>
      </c>
      <c r="E38" s="51">
        <f t="shared" si="0"/>
        <v>2580421</v>
      </c>
      <c r="F38" s="51"/>
      <c r="G38" s="60">
        <v>2580421</v>
      </c>
      <c r="H38" s="51">
        <f t="shared" si="1"/>
        <v>0</v>
      </c>
    </row>
    <row r="39" spans="1:8" ht="12.75">
      <c r="A39" s="20" t="s">
        <v>57</v>
      </c>
      <c r="B39" s="51">
        <v>5179939</v>
      </c>
      <c r="C39" s="51">
        <v>0</v>
      </c>
      <c r="D39" s="51">
        <v>0</v>
      </c>
      <c r="E39" s="51">
        <f t="shared" si="0"/>
        <v>5179939</v>
      </c>
      <c r="F39" s="51"/>
      <c r="G39" s="60">
        <v>4581866</v>
      </c>
      <c r="H39" s="51">
        <f t="shared" si="1"/>
        <v>598073</v>
      </c>
    </row>
    <row r="40" spans="1:8" ht="12.75">
      <c r="A40" s="20" t="s">
        <v>58</v>
      </c>
      <c r="B40" s="51">
        <v>26374178</v>
      </c>
      <c r="C40" s="51">
        <v>0</v>
      </c>
      <c r="D40" s="51">
        <v>0</v>
      </c>
      <c r="E40" s="51">
        <f t="shared" si="0"/>
        <v>26374178</v>
      </c>
      <c r="F40" s="51"/>
      <c r="G40" s="60">
        <v>26374178</v>
      </c>
      <c r="H40" s="51">
        <f t="shared" si="1"/>
        <v>0</v>
      </c>
    </row>
    <row r="41" spans="1:8" ht="12.75">
      <c r="A41" s="20" t="s">
        <v>59</v>
      </c>
      <c r="B41" s="51">
        <v>2895259</v>
      </c>
      <c r="C41" s="51">
        <v>0</v>
      </c>
      <c r="D41" s="51">
        <v>0</v>
      </c>
      <c r="E41" s="51">
        <f t="shared" si="0"/>
        <v>2895259</v>
      </c>
      <c r="F41" s="51"/>
      <c r="G41" s="60">
        <v>2895259</v>
      </c>
      <c r="H41" s="51">
        <f t="shared" si="1"/>
        <v>0</v>
      </c>
    </row>
    <row r="42" spans="1:8" ht="12.75">
      <c r="A42" s="20" t="s">
        <v>60</v>
      </c>
      <c r="B42" s="51">
        <v>101983998</v>
      </c>
      <c r="C42" s="51">
        <v>0</v>
      </c>
      <c r="D42" s="51">
        <v>0</v>
      </c>
      <c r="E42" s="51">
        <f t="shared" si="0"/>
        <v>101983998</v>
      </c>
      <c r="F42" s="51"/>
      <c r="G42" s="60">
        <v>101983998</v>
      </c>
      <c r="H42" s="51">
        <f t="shared" si="1"/>
        <v>0</v>
      </c>
    </row>
    <row r="43" spans="1:8" ht="12.75">
      <c r="A43" s="20" t="s">
        <v>61</v>
      </c>
      <c r="B43" s="51">
        <v>37927282</v>
      </c>
      <c r="C43" s="51">
        <v>0</v>
      </c>
      <c r="D43" s="51">
        <v>0</v>
      </c>
      <c r="E43" s="51">
        <f t="shared" si="0"/>
        <v>37927282</v>
      </c>
      <c r="F43" s="51"/>
      <c r="G43" s="60">
        <v>37927282</v>
      </c>
      <c r="H43" s="51">
        <f t="shared" si="1"/>
        <v>0</v>
      </c>
    </row>
    <row r="44" spans="1:8" ht="12.75">
      <c r="A44" s="20" t="s">
        <v>62</v>
      </c>
      <c r="B44" s="51">
        <v>1017036</v>
      </c>
      <c r="C44" s="51">
        <v>0</v>
      </c>
      <c r="D44" s="51">
        <v>0</v>
      </c>
      <c r="E44" s="51">
        <f t="shared" si="0"/>
        <v>1017036</v>
      </c>
      <c r="F44" s="51"/>
      <c r="G44" s="60">
        <v>1017036</v>
      </c>
      <c r="H44" s="51">
        <f t="shared" si="1"/>
        <v>0</v>
      </c>
    </row>
    <row r="45" spans="1:8" ht="12.75">
      <c r="A45" s="20" t="s">
        <v>132</v>
      </c>
      <c r="B45" s="51">
        <v>0</v>
      </c>
      <c r="C45" s="51">
        <v>0</v>
      </c>
      <c r="D45" s="51">
        <v>0</v>
      </c>
      <c r="E45" s="51">
        <f t="shared" si="0"/>
        <v>0</v>
      </c>
      <c r="F45" s="51"/>
      <c r="G45" s="50">
        <v>0</v>
      </c>
      <c r="H45" s="51">
        <f t="shared" si="1"/>
        <v>0</v>
      </c>
    </row>
    <row r="46" spans="1:8" ht="12.75">
      <c r="A46" s="20" t="s">
        <v>63</v>
      </c>
      <c r="B46" s="51">
        <v>46206081</v>
      </c>
      <c r="C46" s="51">
        <v>0</v>
      </c>
      <c r="D46" s="51">
        <v>0</v>
      </c>
      <c r="E46" s="51">
        <f t="shared" si="0"/>
        <v>46206081</v>
      </c>
      <c r="F46" s="51"/>
      <c r="G46" s="60">
        <v>45403943</v>
      </c>
      <c r="H46" s="51">
        <f t="shared" si="1"/>
        <v>802138</v>
      </c>
    </row>
    <row r="47" spans="1:8" ht="12.75">
      <c r="A47" s="20" t="s">
        <v>64</v>
      </c>
      <c r="B47" s="51">
        <v>8504186</v>
      </c>
      <c r="C47" s="51">
        <v>0</v>
      </c>
      <c r="D47" s="51">
        <v>2126047</v>
      </c>
      <c r="E47" s="51">
        <f t="shared" si="0"/>
        <v>10630233</v>
      </c>
      <c r="F47" s="51"/>
      <c r="G47" s="60">
        <v>10630233</v>
      </c>
      <c r="H47" s="51">
        <f t="shared" si="1"/>
        <v>0</v>
      </c>
    </row>
    <row r="48" spans="1:8" ht="12.75">
      <c r="A48" s="20" t="s">
        <v>65</v>
      </c>
      <c r="B48" s="51">
        <v>9371973</v>
      </c>
      <c r="C48" s="51">
        <v>0</v>
      </c>
      <c r="D48" s="51">
        <v>2342993</v>
      </c>
      <c r="E48" s="51">
        <f t="shared" si="0"/>
        <v>11714966</v>
      </c>
      <c r="F48" s="51"/>
      <c r="G48" s="60">
        <v>11714966</v>
      </c>
      <c r="H48" s="51">
        <f t="shared" si="1"/>
        <v>0</v>
      </c>
    </row>
    <row r="49" spans="1:8" ht="12.75">
      <c r="A49" s="20" t="s">
        <v>66</v>
      </c>
      <c r="B49" s="51">
        <v>46629051</v>
      </c>
      <c r="C49" s="51">
        <v>0</v>
      </c>
      <c r="D49" s="51">
        <v>0</v>
      </c>
      <c r="E49" s="51">
        <f t="shared" si="0"/>
        <v>46629051</v>
      </c>
      <c r="F49" s="51"/>
      <c r="G49" s="60">
        <v>46629051</v>
      </c>
      <c r="H49" s="51">
        <f t="shared" si="1"/>
        <v>0</v>
      </c>
    </row>
    <row r="50" spans="1:8" ht="12.75">
      <c r="A50" s="20" t="s">
        <v>67</v>
      </c>
      <c r="B50" s="51">
        <v>0</v>
      </c>
      <c r="C50" s="51">
        <v>0</v>
      </c>
      <c r="D50" s="51">
        <v>0</v>
      </c>
      <c r="E50" s="51">
        <f t="shared" si="0"/>
        <v>0</v>
      </c>
      <c r="F50" s="51"/>
      <c r="G50" s="50">
        <v>0</v>
      </c>
      <c r="H50" s="51">
        <f t="shared" si="1"/>
        <v>0</v>
      </c>
    </row>
    <row r="51" spans="1:8" ht="12.75">
      <c r="A51" s="20" t="s">
        <v>68</v>
      </c>
      <c r="B51" s="51">
        <v>5321126</v>
      </c>
      <c r="C51" s="51">
        <v>0</v>
      </c>
      <c r="D51" s="51">
        <v>0</v>
      </c>
      <c r="E51" s="51">
        <f t="shared" si="0"/>
        <v>5321126</v>
      </c>
      <c r="F51" s="51"/>
      <c r="G51" s="60">
        <v>5321126</v>
      </c>
      <c r="H51" s="51">
        <f t="shared" si="1"/>
        <v>0</v>
      </c>
    </row>
    <row r="52" spans="1:8" ht="12.75">
      <c r="A52" s="20" t="s">
        <v>69</v>
      </c>
      <c r="B52" s="51">
        <v>3268215</v>
      </c>
      <c r="C52" s="51">
        <v>0</v>
      </c>
      <c r="D52" s="51">
        <v>817054</v>
      </c>
      <c r="E52" s="51">
        <f t="shared" si="0"/>
        <v>4085269</v>
      </c>
      <c r="F52" s="51"/>
      <c r="G52" s="60">
        <v>4085269</v>
      </c>
      <c r="H52" s="51">
        <f t="shared" si="1"/>
        <v>0</v>
      </c>
    </row>
    <row r="53" spans="1:8" ht="12.75">
      <c r="A53" s="20" t="s">
        <v>70</v>
      </c>
      <c r="B53" s="51">
        <v>802914</v>
      </c>
      <c r="C53" s="51">
        <v>0</v>
      </c>
      <c r="D53" s="51">
        <v>0</v>
      </c>
      <c r="E53" s="51">
        <f t="shared" si="0"/>
        <v>802914</v>
      </c>
      <c r="F53" s="51"/>
      <c r="G53" s="60">
        <v>802914</v>
      </c>
      <c r="H53" s="51">
        <f t="shared" si="1"/>
        <v>0</v>
      </c>
    </row>
    <row r="54" spans="1:8" ht="12.75">
      <c r="A54" s="20" t="s">
        <v>71</v>
      </c>
      <c r="B54" s="51">
        <v>14548521</v>
      </c>
      <c r="C54" s="51">
        <v>0</v>
      </c>
      <c r="D54" s="51">
        <v>4427261</v>
      </c>
      <c r="E54" s="51">
        <f t="shared" si="0"/>
        <v>18975782</v>
      </c>
      <c r="F54" s="51"/>
      <c r="G54" s="60">
        <v>18975782</v>
      </c>
      <c r="H54" s="51">
        <f t="shared" si="1"/>
        <v>0</v>
      </c>
    </row>
    <row r="55" spans="1:8" ht="12.75">
      <c r="A55" s="20" t="s">
        <v>72</v>
      </c>
      <c r="B55" s="51">
        <v>27745142</v>
      </c>
      <c r="C55" s="51">
        <v>0</v>
      </c>
      <c r="D55" s="51">
        <v>6936279</v>
      </c>
      <c r="E55" s="51">
        <f t="shared" si="0"/>
        <v>34681421</v>
      </c>
      <c r="F55" s="51"/>
      <c r="G55" s="60">
        <v>34681421</v>
      </c>
      <c r="H55" s="51">
        <v>0</v>
      </c>
    </row>
    <row r="56" spans="1:8" ht="12.75">
      <c r="A56" s="20" t="s">
        <v>73</v>
      </c>
      <c r="B56" s="51">
        <v>4474923</v>
      </c>
      <c r="C56" s="51">
        <v>0</v>
      </c>
      <c r="D56" s="51">
        <v>0</v>
      </c>
      <c r="E56" s="51">
        <f t="shared" si="0"/>
        <v>4474923</v>
      </c>
      <c r="F56" s="51"/>
      <c r="G56" s="60">
        <v>4474923</v>
      </c>
      <c r="H56" s="51">
        <f t="shared" si="1"/>
        <v>0</v>
      </c>
    </row>
    <row r="57" spans="1:8" ht="12.75">
      <c r="A57" s="20" t="s">
        <v>74</v>
      </c>
      <c r="B57" s="51">
        <v>7557242</v>
      </c>
      <c r="C57" s="51">
        <v>0</v>
      </c>
      <c r="D57" s="51">
        <v>0</v>
      </c>
      <c r="E57" s="51">
        <f t="shared" si="0"/>
        <v>7557242</v>
      </c>
      <c r="F57" s="51"/>
      <c r="G57" s="60">
        <v>2666323</v>
      </c>
      <c r="H57" s="51">
        <f t="shared" si="1"/>
        <v>4890919</v>
      </c>
    </row>
    <row r="58" spans="1:8" ht="12.75">
      <c r="A58" s="20" t="s">
        <v>75</v>
      </c>
      <c r="B58" s="51">
        <v>0</v>
      </c>
      <c r="C58" s="51">
        <v>0</v>
      </c>
      <c r="D58" s="51">
        <v>0</v>
      </c>
      <c r="E58" s="51">
        <f t="shared" si="0"/>
        <v>0</v>
      </c>
      <c r="F58" s="51"/>
      <c r="G58" s="50">
        <v>0</v>
      </c>
      <c r="H58" s="51">
        <f t="shared" si="1"/>
        <v>0</v>
      </c>
    </row>
    <row r="59" spans="1:8" ht="12.75">
      <c r="A59" s="20" t="s">
        <v>76</v>
      </c>
      <c r="B59" s="51">
        <v>17063014</v>
      </c>
      <c r="C59" s="51">
        <v>0</v>
      </c>
      <c r="D59" s="51">
        <v>4265748</v>
      </c>
      <c r="E59" s="51">
        <f t="shared" si="0"/>
        <v>21328762</v>
      </c>
      <c r="F59" s="51"/>
      <c r="G59" s="60">
        <v>21328762</v>
      </c>
      <c r="H59" s="51">
        <v>0</v>
      </c>
    </row>
    <row r="60" spans="1:8" ht="12.75">
      <c r="A60" s="20" t="s">
        <v>77</v>
      </c>
      <c r="B60" s="51">
        <v>33565615</v>
      </c>
      <c r="C60" s="51">
        <v>0</v>
      </c>
      <c r="D60" s="51">
        <v>5141990</v>
      </c>
      <c r="E60" s="51">
        <f t="shared" si="0"/>
        <v>38707605</v>
      </c>
      <c r="F60" s="51"/>
      <c r="G60" s="60">
        <v>38707605</v>
      </c>
      <c r="H60" s="51">
        <f t="shared" si="1"/>
        <v>0</v>
      </c>
    </row>
    <row r="61" spans="1:8" ht="12.75">
      <c r="A61" s="20" t="s">
        <v>78</v>
      </c>
      <c r="B61" s="51">
        <v>2971392</v>
      </c>
      <c r="C61" s="51">
        <v>0</v>
      </c>
      <c r="D61" s="51">
        <v>0</v>
      </c>
      <c r="E61" s="51">
        <f t="shared" si="0"/>
        <v>2971392</v>
      </c>
      <c r="F61" s="51"/>
      <c r="G61" s="60">
        <v>2971392</v>
      </c>
      <c r="H61" s="51">
        <f t="shared" si="1"/>
        <v>0</v>
      </c>
    </row>
    <row r="62" spans="1:8" ht="12.75">
      <c r="A62" s="20" t="s">
        <v>79</v>
      </c>
      <c r="B62" s="51">
        <v>13159525</v>
      </c>
      <c r="C62" s="51">
        <v>0</v>
      </c>
      <c r="D62" s="51">
        <v>3289881</v>
      </c>
      <c r="E62" s="51">
        <f t="shared" si="0"/>
        <v>16449406</v>
      </c>
      <c r="F62" s="51"/>
      <c r="G62" s="60">
        <v>16449406</v>
      </c>
      <c r="H62" s="51">
        <f t="shared" si="1"/>
        <v>0</v>
      </c>
    </row>
    <row r="63" spans="1:8" ht="12.75">
      <c r="A63" s="20" t="s">
        <v>80</v>
      </c>
      <c r="B63" s="51">
        <v>1553707</v>
      </c>
      <c r="C63" s="51">
        <v>0</v>
      </c>
      <c r="D63" s="51">
        <v>0</v>
      </c>
      <c r="E63" s="51">
        <f t="shared" si="0"/>
        <v>1553707</v>
      </c>
      <c r="F63" s="51"/>
      <c r="G63" s="60">
        <v>1553707</v>
      </c>
      <c r="H63" s="51">
        <f t="shared" si="1"/>
        <v>0</v>
      </c>
    </row>
    <row r="65" spans="1:9" ht="12.75">
      <c r="A65" s="71" t="s">
        <v>124</v>
      </c>
      <c r="B65" s="21">
        <f>SUM(B8:B64)</f>
        <v>935600723</v>
      </c>
      <c r="C65" s="21">
        <f>SUM(C8:C64)</f>
        <v>0</v>
      </c>
      <c r="D65" s="21">
        <f>SUM(D8:D64)</f>
        <v>34919168</v>
      </c>
      <c r="E65" s="21">
        <f>SUM(E8:E64)</f>
        <v>970519891</v>
      </c>
      <c r="G65" s="21">
        <f>SUM(G8:G64)</f>
        <v>887607151</v>
      </c>
      <c r="H65" s="21">
        <f>SUM(H8:H64)</f>
        <v>82912740</v>
      </c>
      <c r="I65" s="21"/>
    </row>
    <row r="69" ht="12.75">
      <c r="E69" s="6"/>
    </row>
    <row r="71" ht="12.75">
      <c r="E71" s="6"/>
    </row>
    <row r="73" ht="12.75">
      <c r="A73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FFY 2003 CCDF Expenditures, Quarter End Date: September 30, 2004</dc:title>
  <dc:subject>FFY 2003 CCDF Expenditures, Quarter End Date: September 30, 2004</dc:subject>
  <dc:creator>Administration for Children and Families</dc:creator>
  <cp:keywords/>
  <dc:description/>
  <cp:lastModifiedBy>Kris Kuny, Anteon Corporation</cp:lastModifiedBy>
  <cp:lastPrinted>2006-09-08T13:01:30Z</cp:lastPrinted>
  <dcterms:created xsi:type="dcterms:W3CDTF">2004-01-16T13:56:38Z</dcterms:created>
  <dcterms:modified xsi:type="dcterms:W3CDTF">2006-09-08T13:02:42Z</dcterms:modified>
  <cp:category/>
  <cp:version/>
  <cp:contentType/>
  <cp:contentStatus/>
</cp:coreProperties>
</file>