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homas.tran\Documents\OFA Website\OFAWEB_new\001_OFA_New_Drupal_site\01_tanf\WPR\2021\"/>
    </mc:Choice>
  </mc:AlternateContent>
  <xr:revisionPtr revIDLastSave="0" documentId="13_ncr:1_{62C8EC66-9CA8-40A0-898A-037C1A1C84BA}" xr6:coauthVersionLast="47" xr6:coauthVersionMax="47" xr10:uidLastSave="{00000000-0000-0000-0000-000000000000}"/>
  <bookViews>
    <workbookView xWindow="-21960" yWindow="315" windowWidth="21600" windowHeight="11265" tabRatio="819" activeTab="1" xr2:uid="{00000000-000D-0000-FFFF-FFFF00000000}"/>
  </bookViews>
  <sheets>
    <sheet name="0" sheetId="34" r:id="rId1"/>
    <sheet name="List of Tables" sheetId="35" r:id="rId2"/>
    <sheet name="1A" sheetId="1" r:id="rId3"/>
    <sheet name="1B" sheetId="26" r:id="rId4"/>
    <sheet name="1C" sheetId="15" r:id="rId5"/>
    <sheet name="2" sheetId="33" r:id="rId6"/>
    <sheet name="3A" sheetId="17" r:id="rId7"/>
    <sheet name="3B" sheetId="16" r:id="rId8"/>
    <sheet name="4A" sheetId="2" r:id="rId9"/>
    <sheet name="4B" sheetId="7" r:id="rId10"/>
    <sheet name="5A" sheetId="8" r:id="rId11"/>
    <sheet name="5B" sheetId="9" r:id="rId12"/>
    <sheet name="6A" sheetId="10" r:id="rId13"/>
    <sheet name="6B" sheetId="12" r:id="rId14"/>
    <sheet name="6C" sheetId="14" r:id="rId15"/>
    <sheet name="7A" sheetId="23" r:id="rId16"/>
    <sheet name="7B" sheetId="19" r:id="rId17"/>
    <sheet name="8A" sheetId="25" r:id="rId18"/>
    <sheet name="8B" sheetId="24" r:id="rId19"/>
    <sheet name="9" sheetId="27" r:id="rId20"/>
    <sheet name="10A" sheetId="31" r:id="rId21"/>
    <sheet name="10B" sheetId="30" r:id="rId22"/>
    <sheet name="11A" sheetId="29" r:id="rId23"/>
    <sheet name="11B" sheetId="32" r:id="rId24"/>
  </sheets>
  <definedNames>
    <definedName name="_xlnm.Print_Area" localSheetId="2">'1A'!$A$1:$I$63</definedName>
    <definedName name="_xlnm.Print_Area" localSheetId="3">'1B'!$A$1:$I$62</definedName>
    <definedName name="_xlnm.Print_Area" localSheetId="4">'1C'!$A$1:$K$62</definedName>
    <definedName name="_xlnm.Print_Area" localSheetId="5">'2'!$A$1:$G$61</definedName>
    <definedName name="_xlnm.Print_Area" localSheetId="7">'3B'!$A$1:$J$62</definedName>
    <definedName name="_xlnm.Print_Area" localSheetId="8">'4A'!$A$1:$S$61</definedName>
    <definedName name="_xlnm.Print_Area" localSheetId="9">'4B'!$A$1:$S$61</definedName>
    <definedName name="_xlnm.Print_Area" localSheetId="10">'5A'!$A$1:$S$62</definedName>
    <definedName name="_xlnm.Print_Area" localSheetId="11">'5B'!$A$1:$S$62</definedName>
    <definedName name="_xlnm.Print_Area" localSheetId="12">'6A'!$A$1:$P$61</definedName>
    <definedName name="_xlnm.Print_Area" localSheetId="13">'6B'!$A$1:$P$62</definedName>
    <definedName name="_xlnm.Print_Area" localSheetId="18">'8B'!$A$1:$K$63</definedName>
    <definedName name="_xlnm.Print_Area" localSheetId="19">'9'!$A$1:$E$61</definedName>
    <definedName name="_xlnm.Print_Area" localSheetId="1">'List of Tables'!$A$1:$B$24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3" i="25" l="1"/>
  <c r="G39" i="33" l="1"/>
  <c r="H40" i="1" s="1"/>
  <c r="I40" i="1" s="1"/>
  <c r="C39" i="33"/>
  <c r="C40" i="1" s="1"/>
  <c r="C35" i="33"/>
  <c r="C36" i="1" s="1"/>
  <c r="C42" i="33"/>
  <c r="C43" i="1" s="1"/>
  <c r="C41" i="33"/>
  <c r="C42" i="1" s="1"/>
  <c r="C33" i="33"/>
  <c r="C34" i="1" s="1"/>
  <c r="C31" i="33"/>
  <c r="C32" i="1" s="1"/>
  <c r="C30" i="33"/>
  <c r="C31" i="1" s="1"/>
  <c r="G29" i="33"/>
  <c r="H30" i="1" s="1"/>
  <c r="I30" i="1" s="1"/>
  <c r="G25" i="33"/>
  <c r="H26" i="1" s="1"/>
  <c r="G8" i="33"/>
  <c r="H9" i="1" s="1"/>
  <c r="C8" i="33"/>
  <c r="C9" i="1" s="1"/>
  <c r="K6" i="29"/>
  <c r="J6" i="29"/>
  <c r="I6" i="29"/>
  <c r="H6" i="29"/>
  <c r="G6" i="29"/>
  <c r="F6" i="29"/>
  <c r="E6" i="29"/>
  <c r="D6" i="29"/>
  <c r="C6" i="29"/>
  <c r="J6" i="32"/>
  <c r="I6" i="32"/>
  <c r="H6" i="32"/>
  <c r="G6" i="32"/>
  <c r="F6" i="32"/>
  <c r="E6" i="32"/>
  <c r="D6" i="32"/>
  <c r="C6" i="32"/>
  <c r="B6" i="32"/>
  <c r="B6" i="29"/>
  <c r="B6" i="30"/>
  <c r="J6" i="30" s="1"/>
  <c r="B7" i="2"/>
  <c r="C7" i="2"/>
  <c r="D7" i="2"/>
  <c r="K6" i="31"/>
  <c r="J6" i="31"/>
  <c r="I6" i="31"/>
  <c r="H6" i="31"/>
  <c r="G6" i="31"/>
  <c r="F6" i="31"/>
  <c r="E6" i="31"/>
  <c r="D6" i="31"/>
  <c r="C6" i="31"/>
  <c r="B6" i="31"/>
  <c r="D6" i="27"/>
  <c r="C6" i="27"/>
  <c r="B6" i="27"/>
  <c r="K7" i="25"/>
  <c r="J7" i="25"/>
  <c r="I7" i="25"/>
  <c r="H7" i="25"/>
  <c r="G7" i="25"/>
  <c r="F7" i="25"/>
  <c r="C7" i="25"/>
  <c r="B7" i="25"/>
  <c r="C6" i="19"/>
  <c r="B6" i="19"/>
  <c r="O6" i="23"/>
  <c r="N6" i="23"/>
  <c r="M6" i="23"/>
  <c r="L6" i="23"/>
  <c r="K6" i="23"/>
  <c r="J6" i="23"/>
  <c r="I6" i="23"/>
  <c r="H6" i="23"/>
  <c r="G6" i="23"/>
  <c r="F6" i="23"/>
  <c r="E6" i="23"/>
  <c r="D6" i="23"/>
  <c r="C6" i="23"/>
  <c r="B6" i="23"/>
  <c r="P6" i="10"/>
  <c r="O6" i="10"/>
  <c r="N6" i="10"/>
  <c r="M6" i="10"/>
  <c r="L6" i="10"/>
  <c r="K6" i="10"/>
  <c r="J6" i="10"/>
  <c r="I6" i="10"/>
  <c r="H6" i="10"/>
  <c r="G6" i="10"/>
  <c r="F6" i="10"/>
  <c r="E6" i="10"/>
  <c r="D6" i="10"/>
  <c r="C6" i="10"/>
  <c r="B6" i="10"/>
  <c r="S7" i="8"/>
  <c r="R7" i="8"/>
  <c r="Q7" i="8"/>
  <c r="P7" i="8"/>
  <c r="O7" i="8"/>
  <c r="N7" i="8"/>
  <c r="M7" i="8"/>
  <c r="L7" i="8"/>
  <c r="K7" i="8"/>
  <c r="J7" i="8"/>
  <c r="I7" i="8"/>
  <c r="H7" i="8"/>
  <c r="G7" i="8"/>
  <c r="D7" i="8"/>
  <c r="C7" i="8"/>
  <c r="B7" i="8"/>
  <c r="S7" i="2"/>
  <c r="R7" i="2"/>
  <c r="Q7" i="2"/>
  <c r="P7" i="2"/>
  <c r="O7" i="2"/>
  <c r="N7" i="2"/>
  <c r="M7" i="2"/>
  <c r="L7" i="2"/>
  <c r="K7" i="2"/>
  <c r="J7" i="2"/>
  <c r="I7" i="2"/>
  <c r="H7" i="2"/>
  <c r="G7" i="2"/>
  <c r="E7" i="17"/>
  <c r="F7" i="16"/>
  <c r="D7" i="16"/>
  <c r="J7" i="16"/>
  <c r="I7" i="16"/>
  <c r="E7" i="16"/>
  <c r="C7" i="16"/>
  <c r="B7" i="16"/>
  <c r="H7" i="16"/>
  <c r="J7" i="17"/>
  <c r="I7" i="17"/>
  <c r="H7" i="17"/>
  <c r="D7" i="17"/>
  <c r="C7" i="17"/>
  <c r="B7" i="17"/>
  <c r="E62" i="25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45" i="26"/>
  <c r="F46" i="26"/>
  <c r="F47" i="26"/>
  <c r="F48" i="26"/>
  <c r="F49" i="26"/>
  <c r="F50" i="26"/>
  <c r="F51" i="26"/>
  <c r="F52" i="26"/>
  <c r="F53" i="26"/>
  <c r="F54" i="26"/>
  <c r="F55" i="26"/>
  <c r="F56" i="26"/>
  <c r="F57" i="26"/>
  <c r="F58" i="26"/>
  <c r="F59" i="26"/>
  <c r="F60" i="26"/>
  <c r="F61" i="26"/>
  <c r="G60" i="33"/>
  <c r="H61" i="1"/>
  <c r="G59" i="33"/>
  <c r="H60" i="1" s="1"/>
  <c r="G57" i="33"/>
  <c r="H58" i="1" s="1"/>
  <c r="G54" i="33"/>
  <c r="H55" i="1" s="1"/>
  <c r="G51" i="33"/>
  <c r="H52" i="1" s="1"/>
  <c r="G48" i="33"/>
  <c r="G46" i="33"/>
  <c r="H47" i="1" s="1"/>
  <c r="G45" i="33"/>
  <c r="H46" i="1"/>
  <c r="G43" i="33"/>
  <c r="H44" i="1" s="1"/>
  <c r="G41" i="33"/>
  <c r="H42" i="1" s="1"/>
  <c r="G38" i="33"/>
  <c r="G36" i="33"/>
  <c r="G34" i="33"/>
  <c r="G27" i="33"/>
  <c r="H28" i="1"/>
  <c r="G24" i="33"/>
  <c r="H25" i="1"/>
  <c r="G23" i="33"/>
  <c r="G22" i="33"/>
  <c r="G19" i="33"/>
  <c r="H20" i="1" s="1"/>
  <c r="I20" i="1" s="1"/>
  <c r="G18" i="33"/>
  <c r="G16" i="33"/>
  <c r="H17" i="1" s="1"/>
  <c r="G11" i="33"/>
  <c r="G10" i="33"/>
  <c r="H11" i="1" s="1"/>
  <c r="G11" i="1"/>
  <c r="G9" i="33"/>
  <c r="H10" i="1"/>
  <c r="G7" i="33"/>
  <c r="H8" i="1" s="1"/>
  <c r="C60" i="33"/>
  <c r="C59" i="33"/>
  <c r="C60" i="1" s="1"/>
  <c r="C58" i="33"/>
  <c r="C59" i="1" s="1"/>
  <c r="C57" i="33"/>
  <c r="C58" i="1" s="1"/>
  <c r="C56" i="33"/>
  <c r="C57" i="1" s="1"/>
  <c r="C55" i="33"/>
  <c r="C56" i="1" s="1"/>
  <c r="B56" i="1"/>
  <c r="C54" i="33"/>
  <c r="C53" i="33"/>
  <c r="C52" i="33"/>
  <c r="C53" i="1" s="1"/>
  <c r="C51" i="33"/>
  <c r="C50" i="33"/>
  <c r="C51" i="1"/>
  <c r="C49" i="33"/>
  <c r="C50" i="1" s="1"/>
  <c r="C48" i="33"/>
  <c r="C49" i="1" s="1"/>
  <c r="B49" i="1"/>
  <c r="C47" i="33"/>
  <c r="C48" i="1"/>
  <c r="D48" i="1" s="1"/>
  <c r="B48" i="1"/>
  <c r="C46" i="33"/>
  <c r="C47" i="1" s="1"/>
  <c r="C45" i="33"/>
  <c r="C44" i="33"/>
  <c r="C43" i="33"/>
  <c r="C44" i="1" s="1"/>
  <c r="C40" i="33"/>
  <c r="C41" i="1" s="1"/>
  <c r="B40" i="1"/>
  <c r="C38" i="33"/>
  <c r="C39" i="1" s="1"/>
  <c r="C37" i="33"/>
  <c r="C36" i="33"/>
  <c r="C34" i="33"/>
  <c r="C35" i="1" s="1"/>
  <c r="C32" i="33"/>
  <c r="C33" i="1" s="1"/>
  <c r="B32" i="1"/>
  <c r="C29" i="33"/>
  <c r="C30" i="1" s="1"/>
  <c r="D30" i="1" s="1"/>
  <c r="C28" i="33"/>
  <c r="C27" i="33"/>
  <c r="C26" i="33"/>
  <c r="C27" i="1" s="1"/>
  <c r="C25" i="33"/>
  <c r="C26" i="1" s="1"/>
  <c r="C24" i="33"/>
  <c r="C25" i="1" s="1"/>
  <c r="D25" i="1" s="1"/>
  <c r="B25" i="1"/>
  <c r="C23" i="33"/>
  <c r="C24" i="1" s="1"/>
  <c r="B24" i="1"/>
  <c r="C22" i="33"/>
  <c r="C23" i="1" s="1"/>
  <c r="C21" i="33"/>
  <c r="C20" i="33"/>
  <c r="C19" i="33"/>
  <c r="C18" i="33"/>
  <c r="C19" i="1" s="1"/>
  <c r="C17" i="33"/>
  <c r="C18" i="1" s="1"/>
  <c r="C16" i="33"/>
  <c r="C17" i="1" s="1"/>
  <c r="C15" i="33"/>
  <c r="C16" i="1" s="1"/>
  <c r="D16" i="1" s="1"/>
  <c r="B16" i="1"/>
  <c r="C14" i="33"/>
  <c r="C13" i="33"/>
  <c r="C14" i="1" s="1"/>
  <c r="C12" i="33"/>
  <c r="C11" i="33"/>
  <c r="C12" i="1" s="1"/>
  <c r="C10" i="33"/>
  <c r="C11" i="1" s="1"/>
  <c r="C9" i="33"/>
  <c r="C10" i="1" s="1"/>
  <c r="B9" i="1"/>
  <c r="C7" i="33"/>
  <c r="C8" i="1" s="1"/>
  <c r="B8" i="1"/>
  <c r="F61" i="7"/>
  <c r="F6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1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7" i="2"/>
  <c r="F6" i="2"/>
  <c r="H6" i="16"/>
  <c r="G7" i="17"/>
  <c r="G6" i="17"/>
  <c r="F61" i="8"/>
  <c r="F6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" i="9"/>
  <c r="E6" i="25"/>
  <c r="E61" i="25"/>
  <c r="E60" i="25"/>
  <c r="E59" i="25"/>
  <c r="E58" i="25"/>
  <c r="E57" i="25"/>
  <c r="E56" i="25"/>
  <c r="E55" i="25"/>
  <c r="E54" i="25"/>
  <c r="E53" i="25"/>
  <c r="E52" i="25"/>
  <c r="E51" i="25"/>
  <c r="E50" i="25"/>
  <c r="E49" i="25"/>
  <c r="E48" i="25"/>
  <c r="E47" i="25"/>
  <c r="E46" i="25"/>
  <c r="E45" i="25"/>
  <c r="E44" i="25"/>
  <c r="E43" i="25"/>
  <c r="E42" i="25"/>
  <c r="E41" i="25"/>
  <c r="E40" i="25"/>
  <c r="E39" i="25"/>
  <c r="E38" i="25"/>
  <c r="E37" i="25"/>
  <c r="E36" i="25"/>
  <c r="E35" i="25"/>
  <c r="E34" i="25"/>
  <c r="E33" i="25"/>
  <c r="E32" i="25"/>
  <c r="E31" i="25"/>
  <c r="E30" i="25"/>
  <c r="E29" i="25"/>
  <c r="E28" i="25"/>
  <c r="E27" i="25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E8" i="25"/>
  <c r="E7" i="25"/>
  <c r="E6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7" i="24"/>
  <c r="E7" i="33"/>
  <c r="E8" i="33"/>
  <c r="E9" i="33"/>
  <c r="E10" i="33"/>
  <c r="E11" i="33"/>
  <c r="E12" i="33"/>
  <c r="E13" i="33"/>
  <c r="E14" i="33"/>
  <c r="E15" i="33"/>
  <c r="E16" i="33"/>
  <c r="E17" i="33"/>
  <c r="E18" i="33"/>
  <c r="E19" i="33"/>
  <c r="E20" i="33"/>
  <c r="E21" i="33"/>
  <c r="E22" i="33"/>
  <c r="E23" i="33"/>
  <c r="E24" i="33"/>
  <c r="E25" i="33"/>
  <c r="E26" i="33"/>
  <c r="E27" i="33"/>
  <c r="E28" i="33"/>
  <c r="E29" i="33"/>
  <c r="E30" i="33"/>
  <c r="E31" i="33"/>
  <c r="E32" i="33"/>
  <c r="E33" i="33"/>
  <c r="E34" i="33"/>
  <c r="E35" i="33"/>
  <c r="E36" i="33"/>
  <c r="E37" i="33"/>
  <c r="E38" i="33"/>
  <c r="E39" i="33"/>
  <c r="E40" i="33"/>
  <c r="E41" i="33"/>
  <c r="E42" i="33"/>
  <c r="E43" i="33"/>
  <c r="E44" i="33"/>
  <c r="E45" i="33"/>
  <c r="E46" i="33"/>
  <c r="E47" i="33"/>
  <c r="E48" i="33"/>
  <c r="E49" i="33"/>
  <c r="E50" i="33"/>
  <c r="E51" i="33"/>
  <c r="E52" i="33"/>
  <c r="E53" i="33"/>
  <c r="E54" i="33"/>
  <c r="E55" i="33"/>
  <c r="E56" i="33"/>
  <c r="E57" i="33"/>
  <c r="E58" i="33"/>
  <c r="E59" i="33"/>
  <c r="E60" i="33"/>
  <c r="E6" i="33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7" i="15"/>
  <c r="G6" i="15"/>
  <c r="F7" i="26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7" i="1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E42" i="27"/>
  <c r="E43" i="27"/>
  <c r="E44" i="27"/>
  <c r="E45" i="27"/>
  <c r="E46" i="27"/>
  <c r="E47" i="27"/>
  <c r="E48" i="27"/>
  <c r="E49" i="27"/>
  <c r="E50" i="27"/>
  <c r="E51" i="27"/>
  <c r="E52" i="27"/>
  <c r="E53" i="27"/>
  <c r="E54" i="27"/>
  <c r="E55" i="27"/>
  <c r="E56" i="27"/>
  <c r="E57" i="27"/>
  <c r="E58" i="27"/>
  <c r="E59" i="27"/>
  <c r="E60" i="27"/>
  <c r="I7" i="15"/>
  <c r="J7" i="15"/>
  <c r="K7" i="15" s="1"/>
  <c r="A3" i="32"/>
  <c r="A3" i="29"/>
  <c r="A3" i="30"/>
  <c r="A3" i="31"/>
  <c r="A3" i="27"/>
  <c r="A3" i="24"/>
  <c r="A3" i="25"/>
  <c r="A3" i="19"/>
  <c r="A3" i="23"/>
  <c r="A3" i="14"/>
  <c r="A3" i="12"/>
  <c r="A3" i="10"/>
  <c r="A3" i="9"/>
  <c r="A3" i="8"/>
  <c r="A3" i="7"/>
  <c r="A3" i="2"/>
  <c r="A3" i="16"/>
  <c r="A3" i="33"/>
  <c r="A3" i="26"/>
  <c r="H39" i="1"/>
  <c r="G39" i="1"/>
  <c r="I39" i="15"/>
  <c r="J39" i="15"/>
  <c r="B24" i="35"/>
  <c r="B23" i="35"/>
  <c r="B22" i="35"/>
  <c r="B21" i="35"/>
  <c r="B20" i="35"/>
  <c r="B19" i="35"/>
  <c r="B18" i="35"/>
  <c r="B17" i="35"/>
  <c r="B16" i="35"/>
  <c r="B15" i="35"/>
  <c r="B14" i="35"/>
  <c r="B13" i="35"/>
  <c r="B12" i="35"/>
  <c r="B11" i="35"/>
  <c r="B10" i="35"/>
  <c r="B9" i="35"/>
  <c r="B8" i="35"/>
  <c r="B7" i="35"/>
  <c r="B6" i="35"/>
  <c r="B5" i="35"/>
  <c r="B4" i="35"/>
  <c r="B3" i="35"/>
  <c r="C14" i="9"/>
  <c r="C15" i="9"/>
  <c r="C16" i="9"/>
  <c r="D61" i="9"/>
  <c r="P61" i="9" s="1"/>
  <c r="C61" i="9"/>
  <c r="B61" i="9"/>
  <c r="D60" i="9"/>
  <c r="K60" i="9" s="1"/>
  <c r="G60" i="9"/>
  <c r="C60" i="9"/>
  <c r="B60" i="9"/>
  <c r="D59" i="9"/>
  <c r="C59" i="9"/>
  <c r="B59" i="9"/>
  <c r="D58" i="9"/>
  <c r="J58" i="9"/>
  <c r="C58" i="9"/>
  <c r="B58" i="9"/>
  <c r="D57" i="9"/>
  <c r="C57" i="9"/>
  <c r="B57" i="9"/>
  <c r="D56" i="9"/>
  <c r="C56" i="9"/>
  <c r="B56" i="9"/>
  <c r="D55" i="9"/>
  <c r="M55" i="9" s="1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J49" i="9"/>
  <c r="H49" i="9"/>
  <c r="C49" i="9"/>
  <c r="B49" i="9"/>
  <c r="D48" i="9"/>
  <c r="C48" i="9"/>
  <c r="B48" i="9"/>
  <c r="D47" i="9"/>
  <c r="G47" i="9"/>
  <c r="C47" i="9"/>
  <c r="B47" i="9"/>
  <c r="D46" i="9"/>
  <c r="S46" i="9" s="1"/>
  <c r="J46" i="9"/>
  <c r="C46" i="9"/>
  <c r="B46" i="9"/>
  <c r="D45" i="9"/>
  <c r="C45" i="9"/>
  <c r="B45" i="9"/>
  <c r="D44" i="9"/>
  <c r="I44" i="9"/>
  <c r="C44" i="9"/>
  <c r="B44" i="9"/>
  <c r="D43" i="9"/>
  <c r="C43" i="9"/>
  <c r="B43" i="9"/>
  <c r="D42" i="9"/>
  <c r="L42" i="9" s="1"/>
  <c r="C42" i="9"/>
  <c r="B42" i="9"/>
  <c r="D41" i="9"/>
  <c r="C41" i="9"/>
  <c r="B41" i="9"/>
  <c r="D40" i="9"/>
  <c r="P40" i="9"/>
  <c r="C40" i="9"/>
  <c r="B40" i="9"/>
  <c r="D39" i="9"/>
  <c r="J39" i="9" s="1"/>
  <c r="C39" i="9"/>
  <c r="B39" i="9"/>
  <c r="D38" i="9"/>
  <c r="C38" i="9"/>
  <c r="B38" i="9"/>
  <c r="D37" i="9"/>
  <c r="I37" i="9" s="1"/>
  <c r="K37" i="9"/>
  <c r="C37" i="9"/>
  <c r="B37" i="9"/>
  <c r="D36" i="9"/>
  <c r="C36" i="9"/>
  <c r="B36" i="9"/>
  <c r="D35" i="9"/>
  <c r="N35" i="9"/>
  <c r="C35" i="9"/>
  <c r="B35" i="9"/>
  <c r="D34" i="9"/>
  <c r="C34" i="9"/>
  <c r="B34" i="9"/>
  <c r="D33" i="9"/>
  <c r="C33" i="9"/>
  <c r="B33" i="9"/>
  <c r="D32" i="9"/>
  <c r="C32" i="9"/>
  <c r="B32" i="9"/>
  <c r="D31" i="9"/>
  <c r="C31" i="9"/>
  <c r="B31" i="9"/>
  <c r="D30" i="9"/>
  <c r="K30" i="9"/>
  <c r="C30" i="9"/>
  <c r="B30" i="9"/>
  <c r="D29" i="9"/>
  <c r="C29" i="9"/>
  <c r="B29" i="9"/>
  <c r="D28" i="9"/>
  <c r="S28" i="9" s="1"/>
  <c r="C28" i="9"/>
  <c r="B28" i="9"/>
  <c r="D27" i="9"/>
  <c r="C27" i="9"/>
  <c r="B27" i="9"/>
  <c r="D26" i="9"/>
  <c r="C26" i="9"/>
  <c r="B26" i="9"/>
  <c r="D25" i="9"/>
  <c r="Q25" i="9" s="1"/>
  <c r="S25" i="9"/>
  <c r="C25" i="9"/>
  <c r="B25" i="9"/>
  <c r="D24" i="9"/>
  <c r="C24" i="9"/>
  <c r="B24" i="9"/>
  <c r="D23" i="9"/>
  <c r="G23" i="9"/>
  <c r="C23" i="9"/>
  <c r="B23" i="9"/>
  <c r="D22" i="9"/>
  <c r="C22" i="9"/>
  <c r="B22" i="9"/>
  <c r="D21" i="9"/>
  <c r="C21" i="9"/>
  <c r="B21" i="9"/>
  <c r="D20" i="9"/>
  <c r="P20" i="9" s="1"/>
  <c r="C20" i="9"/>
  <c r="B20" i="9"/>
  <c r="D19" i="9"/>
  <c r="C19" i="9"/>
  <c r="B19" i="9"/>
  <c r="D18" i="9"/>
  <c r="C18" i="9"/>
  <c r="B18" i="9"/>
  <c r="D17" i="9"/>
  <c r="K17" i="9"/>
  <c r="C17" i="9"/>
  <c r="B17" i="9"/>
  <c r="D16" i="9"/>
  <c r="B16" i="9"/>
  <c r="D15" i="9"/>
  <c r="B15" i="9"/>
  <c r="D14" i="9"/>
  <c r="B14" i="9"/>
  <c r="D13" i="9"/>
  <c r="J13" i="9"/>
  <c r="C13" i="9"/>
  <c r="C8" i="9"/>
  <c r="C7" i="9" s="1"/>
  <c r="C9" i="9"/>
  <c r="C10" i="9"/>
  <c r="C11" i="9"/>
  <c r="C12" i="9"/>
  <c r="B13" i="9"/>
  <c r="D12" i="9"/>
  <c r="B12" i="9"/>
  <c r="D11" i="9"/>
  <c r="P11" i="9" s="1"/>
  <c r="B11" i="9"/>
  <c r="D10" i="9"/>
  <c r="I10" i="9"/>
  <c r="B10" i="9"/>
  <c r="D9" i="9"/>
  <c r="B9" i="9"/>
  <c r="B7" i="9" s="1"/>
  <c r="D8" i="9"/>
  <c r="O8" i="9" s="1"/>
  <c r="B8" i="9"/>
  <c r="G49" i="9"/>
  <c r="Q30" i="9"/>
  <c r="M30" i="9"/>
  <c r="I30" i="9"/>
  <c r="N30" i="9"/>
  <c r="J30" i="9"/>
  <c r="N25" i="9"/>
  <c r="K49" i="9"/>
  <c r="S40" i="9"/>
  <c r="N47" i="9"/>
  <c r="N44" i="9"/>
  <c r="J40" i="9"/>
  <c r="J44" i="9"/>
  <c r="S55" i="9"/>
  <c r="S44" i="9"/>
  <c r="L44" i="9"/>
  <c r="Q40" i="9"/>
  <c r="M40" i="9"/>
  <c r="R47" i="9"/>
  <c r="K44" i="9"/>
  <c r="L40" i="9"/>
  <c r="N61" i="9"/>
  <c r="G25" i="9"/>
  <c r="O49" i="9"/>
  <c r="R52" i="9"/>
  <c r="M49" i="9"/>
  <c r="I49" i="9"/>
  <c r="N24" i="9"/>
  <c r="O23" i="9"/>
  <c r="G35" i="9"/>
  <c r="S49" i="9"/>
  <c r="N49" i="9"/>
  <c r="Q24" i="9"/>
  <c r="L49" i="9"/>
  <c r="S42" i="9"/>
  <c r="S61" i="9"/>
  <c r="N23" i="9"/>
  <c r="K61" i="9"/>
  <c r="I61" i="9"/>
  <c r="J47" i="9"/>
  <c r="S35" i="9"/>
  <c r="J35" i="9"/>
  <c r="K23" i="9"/>
  <c r="L61" i="9"/>
  <c r="G61" i="9"/>
  <c r="L28" i="9"/>
  <c r="G28" i="9"/>
  <c r="H23" i="9"/>
  <c r="O61" i="9"/>
  <c r="O35" i="9"/>
  <c r="Q58" i="9"/>
  <c r="I58" i="9"/>
  <c r="Q47" i="9"/>
  <c r="M47" i="9"/>
  <c r="P47" i="9"/>
  <c r="L47" i="9"/>
  <c r="H47" i="9"/>
  <c r="Q35" i="9"/>
  <c r="M35" i="9"/>
  <c r="Q23" i="9"/>
  <c r="I23" i="9"/>
  <c r="Q61" i="9"/>
  <c r="M61" i="9"/>
  <c r="S47" i="9"/>
  <c r="O47" i="9"/>
  <c r="K47" i="9"/>
  <c r="Q44" i="9"/>
  <c r="R37" i="9"/>
  <c r="P35" i="9"/>
  <c r="Q28" i="9"/>
  <c r="R24" i="9"/>
  <c r="C55" i="1"/>
  <c r="C61" i="1"/>
  <c r="C54" i="1"/>
  <c r="H49" i="1"/>
  <c r="C46" i="1"/>
  <c r="C45" i="1"/>
  <c r="H37" i="1"/>
  <c r="C37" i="1"/>
  <c r="C38" i="1"/>
  <c r="H35" i="1"/>
  <c r="C28" i="1"/>
  <c r="C29" i="1"/>
  <c r="H23" i="1"/>
  <c r="I23" i="1" s="1"/>
  <c r="C22" i="1"/>
  <c r="C21" i="1"/>
  <c r="H24" i="1"/>
  <c r="C20" i="1"/>
  <c r="C15" i="1"/>
  <c r="H12" i="1"/>
  <c r="C52" i="1"/>
  <c r="H19" i="1"/>
  <c r="C13" i="1"/>
  <c r="B13" i="1"/>
  <c r="C7" i="15"/>
  <c r="D7" i="15" s="1"/>
  <c r="E7" i="15" s="1"/>
  <c r="G9" i="1"/>
  <c r="C11" i="15"/>
  <c r="D11" i="15" s="1"/>
  <c r="E11" i="15" s="1"/>
  <c r="C12" i="15"/>
  <c r="D12" i="15"/>
  <c r="E12" i="15" s="1"/>
  <c r="C13" i="15"/>
  <c r="D13" i="15"/>
  <c r="E13" i="15"/>
  <c r="C14" i="15"/>
  <c r="D14" i="15" s="1"/>
  <c r="E14" i="15" s="1"/>
  <c r="B15" i="1"/>
  <c r="C16" i="15"/>
  <c r="C19" i="15"/>
  <c r="D19" i="15"/>
  <c r="E19" i="15"/>
  <c r="G20" i="1"/>
  <c r="B23" i="1"/>
  <c r="G23" i="1"/>
  <c r="C25" i="15"/>
  <c r="D25" i="15" s="1"/>
  <c r="E25" i="15" s="1"/>
  <c r="G26" i="1"/>
  <c r="B28" i="1"/>
  <c r="D28" i="1" s="1"/>
  <c r="G28" i="1"/>
  <c r="B30" i="1"/>
  <c r="B35" i="1"/>
  <c r="I35" i="15"/>
  <c r="J35" i="15" s="1"/>
  <c r="K35" i="15" s="1"/>
  <c r="C37" i="15"/>
  <c r="D37" i="15" s="1"/>
  <c r="E37" i="15" s="1"/>
  <c r="G37" i="1"/>
  <c r="B38" i="1"/>
  <c r="B39" i="1"/>
  <c r="I40" i="15"/>
  <c r="C41" i="15"/>
  <c r="D41" i="15"/>
  <c r="E41" i="15" s="1"/>
  <c r="B44" i="1"/>
  <c r="C46" i="15"/>
  <c r="D46" i="15"/>
  <c r="E46" i="15" s="1"/>
  <c r="G46" i="1"/>
  <c r="B47" i="1"/>
  <c r="C48" i="15"/>
  <c r="D48" i="15" s="1"/>
  <c r="E48" i="15" s="1"/>
  <c r="C49" i="15"/>
  <c r="D49" i="15" s="1"/>
  <c r="E49" i="15" s="1"/>
  <c r="I49" i="15"/>
  <c r="J49" i="15"/>
  <c r="K49" i="15"/>
  <c r="G49" i="1"/>
  <c r="B50" i="1"/>
  <c r="C51" i="15"/>
  <c r="D51" i="15" s="1"/>
  <c r="E51" i="15" s="1"/>
  <c r="G52" i="1"/>
  <c r="B53" i="1"/>
  <c r="C54" i="15"/>
  <c r="D54" i="15" s="1"/>
  <c r="E54" i="15" s="1"/>
  <c r="C55" i="15"/>
  <c r="D55" i="15"/>
  <c r="E55" i="15" s="1"/>
  <c r="C56" i="15"/>
  <c r="D56" i="15"/>
  <c r="E56" i="15"/>
  <c r="C57" i="15"/>
  <c r="D57" i="15" s="1"/>
  <c r="E57" i="15" s="1"/>
  <c r="B59" i="1"/>
  <c r="B60" i="1"/>
  <c r="G60" i="1"/>
  <c r="P8" i="9"/>
  <c r="G8" i="1"/>
  <c r="G10" i="1"/>
  <c r="G12" i="1"/>
  <c r="G13" i="1"/>
  <c r="G35" i="1"/>
  <c r="G47" i="1"/>
  <c r="G55" i="1"/>
  <c r="G58" i="1"/>
  <c r="G61" i="1"/>
  <c r="I61" i="1" s="1"/>
  <c r="B8" i="7"/>
  <c r="C8" i="7"/>
  <c r="C7" i="7" s="1"/>
  <c r="D8" i="7"/>
  <c r="P8" i="7" s="1"/>
  <c r="B9" i="7"/>
  <c r="C9" i="7"/>
  <c r="D9" i="7"/>
  <c r="J9" i="7" s="1"/>
  <c r="B10" i="7"/>
  <c r="B7" i="7" s="1"/>
  <c r="C10" i="7"/>
  <c r="D10" i="7"/>
  <c r="J10" i="7" s="1"/>
  <c r="B11" i="7"/>
  <c r="C11" i="7"/>
  <c r="D11" i="7"/>
  <c r="H11" i="7"/>
  <c r="B12" i="7"/>
  <c r="C12" i="7"/>
  <c r="D12" i="7"/>
  <c r="I12" i="7" s="1"/>
  <c r="B13" i="7"/>
  <c r="C13" i="7"/>
  <c r="D13" i="7"/>
  <c r="N13" i="7" s="1"/>
  <c r="P13" i="7"/>
  <c r="B14" i="7"/>
  <c r="C14" i="7"/>
  <c r="D14" i="7"/>
  <c r="L14" i="7"/>
  <c r="M14" i="7"/>
  <c r="B15" i="7"/>
  <c r="C15" i="7"/>
  <c r="D15" i="7"/>
  <c r="Q15" i="7" s="1"/>
  <c r="B16" i="7"/>
  <c r="C16" i="7"/>
  <c r="D16" i="7"/>
  <c r="P16" i="7"/>
  <c r="B17" i="7"/>
  <c r="C17" i="7"/>
  <c r="D17" i="7"/>
  <c r="G17" i="7" s="1"/>
  <c r="B18" i="7"/>
  <c r="C18" i="7"/>
  <c r="D18" i="7"/>
  <c r="G18" i="7"/>
  <c r="B19" i="7"/>
  <c r="C19" i="7"/>
  <c r="D19" i="7"/>
  <c r="N19" i="7" s="1"/>
  <c r="B20" i="7"/>
  <c r="C20" i="7"/>
  <c r="D20" i="7"/>
  <c r="I20" i="7"/>
  <c r="B21" i="7"/>
  <c r="C21" i="7"/>
  <c r="D21" i="7"/>
  <c r="J21" i="7" s="1"/>
  <c r="B22" i="7"/>
  <c r="C22" i="7"/>
  <c r="D22" i="7"/>
  <c r="J22" i="7" s="1"/>
  <c r="P22" i="7"/>
  <c r="B23" i="7"/>
  <c r="C23" i="7"/>
  <c r="D23" i="7"/>
  <c r="H23" i="7"/>
  <c r="B24" i="7"/>
  <c r="C24" i="7"/>
  <c r="D24" i="7"/>
  <c r="H24" i="7" s="1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C25" i="7"/>
  <c r="D25" i="7"/>
  <c r="O25" i="7"/>
  <c r="C26" i="7"/>
  <c r="D26" i="7"/>
  <c r="J26" i="7"/>
  <c r="C27" i="7"/>
  <c r="D27" i="7"/>
  <c r="I27" i="7"/>
  <c r="C28" i="7"/>
  <c r="D28" i="7"/>
  <c r="J28" i="7" s="1"/>
  <c r="K28" i="7"/>
  <c r="C29" i="7"/>
  <c r="D29" i="7"/>
  <c r="H29" i="7" s="1"/>
  <c r="C30" i="7"/>
  <c r="D30" i="7"/>
  <c r="L30" i="7" s="1"/>
  <c r="C31" i="7"/>
  <c r="D31" i="7"/>
  <c r="M31" i="7" s="1"/>
  <c r="C32" i="7"/>
  <c r="D32" i="7"/>
  <c r="K32" i="7" s="1"/>
  <c r="C33" i="7"/>
  <c r="D33" i="7"/>
  <c r="N33" i="7" s="1"/>
  <c r="C34" i="7"/>
  <c r="D34" i="7"/>
  <c r="G34" i="7" s="1"/>
  <c r="K34" i="7"/>
  <c r="C35" i="7"/>
  <c r="D35" i="7"/>
  <c r="N35" i="7" s="1"/>
  <c r="C36" i="7"/>
  <c r="D36" i="7"/>
  <c r="O36" i="7" s="1"/>
  <c r="C37" i="7"/>
  <c r="D37" i="7"/>
  <c r="L37" i="7" s="1"/>
  <c r="C38" i="7"/>
  <c r="D38" i="7"/>
  <c r="O38" i="7" s="1"/>
  <c r="C39" i="7"/>
  <c r="D39" i="7"/>
  <c r="N39" i="7" s="1"/>
  <c r="C40" i="7"/>
  <c r="D40" i="7"/>
  <c r="J40" i="7" s="1"/>
  <c r="C41" i="7"/>
  <c r="D41" i="7"/>
  <c r="K41" i="7"/>
  <c r="C42" i="7"/>
  <c r="D42" i="7"/>
  <c r="C43" i="7"/>
  <c r="D43" i="7"/>
  <c r="P43" i="7" s="1"/>
  <c r="C44" i="7"/>
  <c r="D44" i="7"/>
  <c r="G44" i="7"/>
  <c r="C45" i="7"/>
  <c r="D45" i="7"/>
  <c r="I45" i="7"/>
  <c r="C46" i="7"/>
  <c r="D46" i="7"/>
  <c r="P46" i="7"/>
  <c r="C47" i="7"/>
  <c r="D47" i="7"/>
  <c r="G47" i="7"/>
  <c r="C48" i="7"/>
  <c r="D48" i="7"/>
  <c r="K48" i="7" s="1"/>
  <c r="M48" i="7"/>
  <c r="C49" i="7"/>
  <c r="D49" i="7"/>
  <c r="H49" i="7" s="1"/>
  <c r="C50" i="7"/>
  <c r="D50" i="7"/>
  <c r="P50" i="7" s="1"/>
  <c r="C51" i="7"/>
  <c r="D51" i="7"/>
  <c r="N51" i="7" s="1"/>
  <c r="C52" i="7"/>
  <c r="D52" i="7"/>
  <c r="G52" i="7"/>
  <c r="C53" i="7"/>
  <c r="D53" i="7"/>
  <c r="P53" i="7"/>
  <c r="C54" i="7"/>
  <c r="D54" i="7"/>
  <c r="J54" i="7"/>
  <c r="C55" i="7"/>
  <c r="D55" i="7"/>
  <c r="J55" i="7"/>
  <c r="C56" i="7"/>
  <c r="D56" i="7"/>
  <c r="J56" i="7" s="1"/>
  <c r="P56" i="7"/>
  <c r="C57" i="7"/>
  <c r="D57" i="7"/>
  <c r="P57" i="7" s="1"/>
  <c r="C58" i="7"/>
  <c r="D58" i="7"/>
  <c r="K58" i="7" s="1"/>
  <c r="C59" i="7"/>
  <c r="D59" i="7"/>
  <c r="O59" i="7" s="1"/>
  <c r="C60" i="7"/>
  <c r="D60" i="7"/>
  <c r="J60" i="7"/>
  <c r="C61" i="7"/>
  <c r="D61" i="7"/>
  <c r="N61" i="7"/>
  <c r="B17" i="1"/>
  <c r="B7" i="1"/>
  <c r="B11" i="1"/>
  <c r="B18" i="1"/>
  <c r="B22" i="1"/>
  <c r="D22" i="1" s="1"/>
  <c r="B26" i="1"/>
  <c r="B29" i="1"/>
  <c r="B31" i="1"/>
  <c r="B34" i="1"/>
  <c r="B41" i="1"/>
  <c r="B42" i="1"/>
  <c r="B43" i="1"/>
  <c r="B45" i="1"/>
  <c r="B52" i="1"/>
  <c r="C8" i="15"/>
  <c r="D8" i="15" s="1"/>
  <c r="E8" i="15" s="1"/>
  <c r="C9" i="15"/>
  <c r="D9" i="15" s="1"/>
  <c r="E9" i="15" s="1"/>
  <c r="C15" i="15"/>
  <c r="D15" i="15" s="1"/>
  <c r="E15" i="15" s="1"/>
  <c r="C17" i="15"/>
  <c r="D17" i="15"/>
  <c r="E17" i="15"/>
  <c r="C18" i="15"/>
  <c r="D18" i="15" s="1"/>
  <c r="E18" i="15" s="1"/>
  <c r="C22" i="15"/>
  <c r="D22" i="15" s="1"/>
  <c r="E22" i="15" s="1"/>
  <c r="C24" i="15"/>
  <c r="D24" i="15"/>
  <c r="E24" i="15" s="1"/>
  <c r="C26" i="15"/>
  <c r="D26" i="15" s="1"/>
  <c r="E26" i="15" s="1"/>
  <c r="C28" i="15"/>
  <c r="D28" i="15"/>
  <c r="E28" i="15"/>
  <c r="C29" i="15"/>
  <c r="D29" i="15" s="1"/>
  <c r="E29" i="15" s="1"/>
  <c r="C30" i="15"/>
  <c r="D30" i="15" s="1"/>
  <c r="E30" i="15" s="1"/>
  <c r="C31" i="15"/>
  <c r="D31" i="15"/>
  <c r="E31" i="15"/>
  <c r="C34" i="15"/>
  <c r="D34" i="15"/>
  <c r="E34" i="15" s="1"/>
  <c r="C38" i="15"/>
  <c r="D38" i="15" s="1"/>
  <c r="E38" i="15" s="1"/>
  <c r="C39" i="15"/>
  <c r="D39" i="15"/>
  <c r="E39" i="15" s="1"/>
  <c r="C42" i="15"/>
  <c r="D42" i="15" s="1"/>
  <c r="E42" i="15" s="1"/>
  <c r="C43" i="15"/>
  <c r="D43" i="15"/>
  <c r="E43" i="15"/>
  <c r="C45" i="15"/>
  <c r="D45" i="15" s="1"/>
  <c r="E45" i="15" s="1"/>
  <c r="C50" i="15"/>
  <c r="D50" i="15" s="1"/>
  <c r="E50" i="15" s="1"/>
  <c r="C52" i="15"/>
  <c r="D52" i="15"/>
  <c r="E52" i="15"/>
  <c r="C60" i="15"/>
  <c r="D60" i="15"/>
  <c r="E60" i="15" s="1"/>
  <c r="I8" i="15"/>
  <c r="I9" i="15"/>
  <c r="J9" i="15"/>
  <c r="K9" i="15"/>
  <c r="I10" i="15"/>
  <c r="J10" i="15" s="1"/>
  <c r="K10" i="15" s="1"/>
  <c r="I11" i="15"/>
  <c r="J11" i="15" s="1"/>
  <c r="K11" i="15" s="1"/>
  <c r="I12" i="15"/>
  <c r="J12" i="15"/>
  <c r="K12" i="15"/>
  <c r="I46" i="15"/>
  <c r="J46" i="15"/>
  <c r="K46" i="15" s="1"/>
  <c r="I47" i="15"/>
  <c r="J47" i="15"/>
  <c r="K47" i="15"/>
  <c r="I55" i="15"/>
  <c r="I58" i="15"/>
  <c r="J58" i="15" s="1"/>
  <c r="K58" i="15" s="1"/>
  <c r="I61" i="15"/>
  <c r="J61" i="15" s="1"/>
  <c r="K61" i="15" s="1"/>
  <c r="B8" i="24"/>
  <c r="F8" i="24"/>
  <c r="B9" i="24"/>
  <c r="C9" i="24" s="1"/>
  <c r="B10" i="24"/>
  <c r="H10" i="24" s="1"/>
  <c r="B11" i="24"/>
  <c r="K11" i="24"/>
  <c r="B12" i="24"/>
  <c r="C12" i="24"/>
  <c r="B13" i="24"/>
  <c r="G13" i="24" s="1"/>
  <c r="B14" i="24"/>
  <c r="J14" i="24" s="1"/>
  <c r="B15" i="24"/>
  <c r="C15" i="24"/>
  <c r="B16" i="24"/>
  <c r="I16" i="24"/>
  <c r="K16" i="24"/>
  <c r="B17" i="24"/>
  <c r="G17" i="24"/>
  <c r="B18" i="24"/>
  <c r="I18" i="24" s="1"/>
  <c r="B19" i="24"/>
  <c r="G19" i="24" s="1"/>
  <c r="B20" i="24"/>
  <c r="I20" i="24" s="1"/>
  <c r="B21" i="24"/>
  <c r="F21" i="24"/>
  <c r="B22" i="24"/>
  <c r="C22" i="24" s="1"/>
  <c r="B23" i="24"/>
  <c r="H23" i="24" s="1"/>
  <c r="B24" i="24"/>
  <c r="K24" i="24" s="1"/>
  <c r="B25" i="24"/>
  <c r="G25" i="24" s="1"/>
  <c r="B26" i="24"/>
  <c r="C26" i="24" s="1"/>
  <c r="B27" i="24"/>
  <c r="C27" i="24" s="1"/>
  <c r="B28" i="24"/>
  <c r="I28" i="24" s="1"/>
  <c r="B29" i="24"/>
  <c r="J29" i="24"/>
  <c r="B30" i="24"/>
  <c r="C30" i="24" s="1"/>
  <c r="B31" i="24"/>
  <c r="K31" i="24" s="1"/>
  <c r="B32" i="24"/>
  <c r="H32" i="24" s="1"/>
  <c r="B33" i="24"/>
  <c r="B34" i="24"/>
  <c r="J34" i="24" s="1"/>
  <c r="B35" i="24"/>
  <c r="K35" i="24"/>
  <c r="B36" i="24"/>
  <c r="F36" i="24"/>
  <c r="B37" i="24"/>
  <c r="B38" i="24"/>
  <c r="H38" i="24"/>
  <c r="B39" i="24"/>
  <c r="C39" i="24" s="1"/>
  <c r="B40" i="24"/>
  <c r="K40" i="24" s="1"/>
  <c r="B41" i="24"/>
  <c r="J41" i="24" s="1"/>
  <c r="B42" i="24"/>
  <c r="I42" i="24"/>
  <c r="B43" i="24"/>
  <c r="G43" i="24" s="1"/>
  <c r="B44" i="24"/>
  <c r="I44" i="24" s="1"/>
  <c r="B45" i="24"/>
  <c r="C45" i="24" s="1"/>
  <c r="B46" i="24"/>
  <c r="K46" i="24"/>
  <c r="B47" i="24"/>
  <c r="F47" i="24" s="1"/>
  <c r="B48" i="24"/>
  <c r="G48" i="24" s="1"/>
  <c r="B49" i="24"/>
  <c r="H49" i="24" s="1"/>
  <c r="B50" i="24"/>
  <c r="C50" i="24"/>
  <c r="B51" i="24"/>
  <c r="K51" i="24" s="1"/>
  <c r="B52" i="24"/>
  <c r="G52" i="24" s="1"/>
  <c r="B53" i="24"/>
  <c r="C53" i="24" s="1"/>
  <c r="B54" i="24"/>
  <c r="I54" i="24"/>
  <c r="B55" i="24"/>
  <c r="C55" i="24" s="1"/>
  <c r="B56" i="24"/>
  <c r="I56" i="24" s="1"/>
  <c r="B57" i="24"/>
  <c r="I57" i="24" s="1"/>
  <c r="B58" i="24"/>
  <c r="H58" i="24" s="1"/>
  <c r="B59" i="24"/>
  <c r="I59" i="24"/>
  <c r="B60" i="24"/>
  <c r="C60" i="24"/>
  <c r="B61" i="24"/>
  <c r="F61" i="24" s="1"/>
  <c r="B7" i="14"/>
  <c r="B8" i="14"/>
  <c r="M8" i="14" s="1"/>
  <c r="B9" i="14"/>
  <c r="M9" i="14"/>
  <c r="B10" i="14"/>
  <c r="D10" i="14"/>
  <c r="B11" i="14"/>
  <c r="B12" i="14"/>
  <c r="H12" i="14" s="1"/>
  <c r="B13" i="14"/>
  <c r="D13" i="14" s="1"/>
  <c r="B14" i="14"/>
  <c r="B15" i="14"/>
  <c r="J15" i="14" s="1"/>
  <c r="B16" i="14"/>
  <c r="M16" i="14"/>
  <c r="B17" i="14"/>
  <c r="J17" i="14" s="1"/>
  <c r="I17" i="14"/>
  <c r="B18" i="14"/>
  <c r="C18" i="14"/>
  <c r="B19" i="14"/>
  <c r="J19" i="14" s="1"/>
  <c r="B20" i="14"/>
  <c r="F20" i="14" s="1"/>
  <c r="B21" i="14"/>
  <c r="E21" i="14" s="1"/>
  <c r="B22" i="14"/>
  <c r="J22" i="14" s="1"/>
  <c r="B23" i="14"/>
  <c r="O23" i="14"/>
  <c r="B24" i="14"/>
  <c r="B25" i="14"/>
  <c r="B26" i="14"/>
  <c r="P26" i="14" s="1"/>
  <c r="B27" i="14"/>
  <c r="C27" i="14" s="1"/>
  <c r="B28" i="14"/>
  <c r="B29" i="14"/>
  <c r="B30" i="14"/>
  <c r="G30" i="14"/>
  <c r="B31" i="14"/>
  <c r="H31" i="14" s="1"/>
  <c r="B32" i="14"/>
  <c r="B33" i="14"/>
  <c r="B34" i="14"/>
  <c r="N34" i="14"/>
  <c r="B35" i="14"/>
  <c r="K35" i="14" s="1"/>
  <c r="B36" i="14"/>
  <c r="B37" i="14"/>
  <c r="I37" i="14"/>
  <c r="G37" i="14"/>
  <c r="B38" i="14"/>
  <c r="O38" i="14" s="1"/>
  <c r="B39" i="14"/>
  <c r="J39" i="14"/>
  <c r="B40" i="14"/>
  <c r="D40" i="14"/>
  <c r="B41" i="14"/>
  <c r="B42" i="14"/>
  <c r="C42" i="14" s="1"/>
  <c r="B43" i="14"/>
  <c r="K43" i="14"/>
  <c r="G43" i="14"/>
  <c r="B44" i="14"/>
  <c r="B45" i="14"/>
  <c r="O45" i="14" s="1"/>
  <c r="B46" i="14"/>
  <c r="F46" i="14"/>
  <c r="B47" i="14"/>
  <c r="B48" i="14"/>
  <c r="J48" i="14" s="1"/>
  <c r="B49" i="14"/>
  <c r="M49" i="14"/>
  <c r="B50" i="14"/>
  <c r="I50" i="14"/>
  <c r="B51" i="14"/>
  <c r="B52" i="14"/>
  <c r="K52" i="14"/>
  <c r="B53" i="14"/>
  <c r="G53" i="14"/>
  <c r="B54" i="14"/>
  <c r="D54" i="14"/>
  <c r="B55" i="14"/>
  <c r="O55" i="14" s="1"/>
  <c r="B56" i="14"/>
  <c r="N56" i="14"/>
  <c r="B57" i="14"/>
  <c r="C57" i="14"/>
  <c r="B58" i="14"/>
  <c r="N58" i="14"/>
  <c r="B59" i="14"/>
  <c r="B60" i="14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C7" i="12"/>
  <c r="E7" i="12"/>
  <c r="C8" i="12"/>
  <c r="F8" i="12"/>
  <c r="C9" i="12"/>
  <c r="C10" i="12"/>
  <c r="K10" i="12"/>
  <c r="C11" i="12"/>
  <c r="O11" i="12"/>
  <c r="C12" i="12"/>
  <c r="M12" i="12"/>
  <c r="C13" i="12"/>
  <c r="N13" i="12" s="1"/>
  <c r="C14" i="12"/>
  <c r="K14" i="12" s="1"/>
  <c r="C15" i="12"/>
  <c r="N15" i="12"/>
  <c r="C16" i="12"/>
  <c r="M16" i="12"/>
  <c r="C17" i="12"/>
  <c r="C18" i="12"/>
  <c r="F18" i="12"/>
  <c r="C19" i="12"/>
  <c r="C20" i="12"/>
  <c r="N20" i="12" s="1"/>
  <c r="C21" i="12"/>
  <c r="K21" i="12"/>
  <c r="C22" i="12"/>
  <c r="O22" i="12"/>
  <c r="C23" i="12"/>
  <c r="I23" i="12" s="1"/>
  <c r="C24" i="12"/>
  <c r="M24" i="12" s="1"/>
  <c r="C25" i="12"/>
  <c r="C26" i="12"/>
  <c r="L26" i="12" s="1"/>
  <c r="C27" i="12"/>
  <c r="C28" i="12"/>
  <c r="I28" i="12" s="1"/>
  <c r="C29" i="12"/>
  <c r="N29" i="12"/>
  <c r="C30" i="12"/>
  <c r="K30" i="12"/>
  <c r="C31" i="12"/>
  <c r="C32" i="12"/>
  <c r="K32" i="12" s="1"/>
  <c r="C33" i="12"/>
  <c r="E33" i="12"/>
  <c r="C34" i="12"/>
  <c r="E34" i="12"/>
  <c r="C35" i="12"/>
  <c r="D35" i="12" s="1"/>
  <c r="C36" i="12"/>
  <c r="C37" i="12"/>
  <c r="N37" i="12"/>
  <c r="C38" i="12"/>
  <c r="C39" i="12"/>
  <c r="C40" i="12"/>
  <c r="M40" i="12" s="1"/>
  <c r="C41" i="12"/>
  <c r="H41" i="12"/>
  <c r="C42" i="12"/>
  <c r="C43" i="12"/>
  <c r="L43" i="12"/>
  <c r="C44" i="12"/>
  <c r="E44" i="12"/>
  <c r="C45" i="12"/>
  <c r="C46" i="12"/>
  <c r="J46" i="12" s="1"/>
  <c r="M46" i="12"/>
  <c r="C47" i="12"/>
  <c r="L47" i="12" s="1"/>
  <c r="C48" i="12"/>
  <c r="K48" i="12"/>
  <c r="C49" i="12"/>
  <c r="N49" i="12"/>
  <c r="C50" i="12"/>
  <c r="C51" i="12"/>
  <c r="J51" i="12" s="1"/>
  <c r="C52" i="12"/>
  <c r="O52" i="12"/>
  <c r="C53" i="12"/>
  <c r="I53" i="12"/>
  <c r="C54" i="12"/>
  <c r="C55" i="12"/>
  <c r="D55" i="12"/>
  <c r="C56" i="12"/>
  <c r="H56" i="12"/>
  <c r="C57" i="12"/>
  <c r="E57" i="12"/>
  <c r="C58" i="12"/>
  <c r="C59" i="12"/>
  <c r="D59" i="12" s="1"/>
  <c r="C60" i="12"/>
  <c r="Q10" i="9"/>
  <c r="M13" i="9"/>
  <c r="O13" i="9"/>
  <c r="H12" i="9"/>
  <c r="K12" i="9"/>
  <c r="S12" i="9"/>
  <c r="H13" i="9"/>
  <c r="G13" i="9"/>
  <c r="C59" i="24"/>
  <c r="P10" i="9"/>
  <c r="J12" i="9"/>
  <c r="G12" i="9"/>
  <c r="O10" i="9"/>
  <c r="I13" i="9"/>
  <c r="R10" i="9"/>
  <c r="B37" i="1"/>
  <c r="I23" i="15"/>
  <c r="J23" i="15" s="1"/>
  <c r="K23" i="15" s="1"/>
  <c r="C33" i="15"/>
  <c r="D33" i="15" s="1"/>
  <c r="E33" i="15" s="1"/>
  <c r="B33" i="1"/>
  <c r="I28" i="15"/>
  <c r="J28" i="15" s="1"/>
  <c r="K28" i="15" s="1"/>
  <c r="C47" i="15"/>
  <c r="D47" i="15" s="1"/>
  <c r="E47" i="15" s="1"/>
  <c r="G40" i="1"/>
  <c r="B55" i="1"/>
  <c r="C35" i="15"/>
  <c r="D35" i="15" s="1"/>
  <c r="E35" i="15" s="1"/>
  <c r="I52" i="15"/>
  <c r="J52" i="15" s="1"/>
  <c r="K52" i="15" s="1"/>
  <c r="C32" i="15"/>
  <c r="D32" i="15" s="1"/>
  <c r="E32" i="15" s="1"/>
  <c r="G42" i="1"/>
  <c r="I42" i="15"/>
  <c r="J42" i="15"/>
  <c r="K42" i="15" s="1"/>
  <c r="I60" i="15"/>
  <c r="J60" i="15"/>
  <c r="K60" i="15" s="1"/>
  <c r="C59" i="15"/>
  <c r="D59" i="15" s="1"/>
  <c r="E59" i="15" s="1"/>
  <c r="I26" i="15"/>
  <c r="J26" i="15" s="1"/>
  <c r="K26" i="15" s="1"/>
  <c r="C44" i="15"/>
  <c r="D44" i="15" s="1"/>
  <c r="E44" i="15" s="1"/>
  <c r="B46" i="1"/>
  <c r="G30" i="1"/>
  <c r="I30" i="15"/>
  <c r="J30" i="15" s="1"/>
  <c r="K30" i="15" s="1"/>
  <c r="B27" i="1"/>
  <c r="C27" i="15"/>
  <c r="D27" i="15"/>
  <c r="E27" i="15" s="1"/>
  <c r="G24" i="1"/>
  <c r="I24" i="15"/>
  <c r="J24" i="15" s="1"/>
  <c r="K24" i="15" s="1"/>
  <c r="I37" i="15"/>
  <c r="J37" i="15" s="1"/>
  <c r="K37" i="15" s="1"/>
  <c r="B54" i="1"/>
  <c r="B19" i="1"/>
  <c r="C23" i="15"/>
  <c r="D23" i="15" s="1"/>
  <c r="E23" i="15" s="1"/>
  <c r="J13" i="14"/>
  <c r="C58" i="15"/>
  <c r="D58" i="15"/>
  <c r="E58" i="15" s="1"/>
  <c r="B58" i="1"/>
  <c r="B20" i="1"/>
  <c r="C20" i="15"/>
  <c r="D20" i="15"/>
  <c r="E20" i="15"/>
  <c r="I17" i="15"/>
  <c r="J17" i="15"/>
  <c r="K17" i="15" s="1"/>
  <c r="G17" i="1"/>
  <c r="B12" i="1"/>
  <c r="B57" i="1"/>
  <c r="C61" i="15"/>
  <c r="D61" i="15"/>
  <c r="B61" i="1"/>
  <c r="D61" i="1"/>
  <c r="C40" i="15"/>
  <c r="D40" i="15"/>
  <c r="E40" i="15"/>
  <c r="C36" i="15"/>
  <c r="D36" i="15"/>
  <c r="E36" i="15"/>
  <c r="B36" i="1"/>
  <c r="I19" i="15"/>
  <c r="J19" i="15" s="1"/>
  <c r="K19" i="15" s="1"/>
  <c r="G19" i="1"/>
  <c r="C10" i="15"/>
  <c r="D10" i="15"/>
  <c r="E10" i="15"/>
  <c r="B10" i="1"/>
  <c r="G7" i="1"/>
  <c r="B51" i="1"/>
  <c r="D51" i="1"/>
  <c r="I20" i="15"/>
  <c r="J20" i="15" s="1"/>
  <c r="K20" i="15" s="1"/>
  <c r="C53" i="15"/>
  <c r="D53" i="15" s="1"/>
  <c r="E53" i="15" s="1"/>
  <c r="B14" i="1"/>
  <c r="G44" i="1"/>
  <c r="I44" i="15"/>
  <c r="G25" i="1"/>
  <c r="I25" i="15"/>
  <c r="J25" i="15"/>
  <c r="K25" i="15" s="1"/>
  <c r="B21" i="1"/>
  <c r="C21" i="15"/>
  <c r="D21" i="15"/>
  <c r="E21" i="15"/>
  <c r="F54" i="24"/>
  <c r="C54" i="24"/>
  <c r="K54" i="24"/>
  <c r="J54" i="24"/>
  <c r="N60" i="7"/>
  <c r="O44" i="7"/>
  <c r="L44" i="7"/>
  <c r="H60" i="7"/>
  <c r="G23" i="7"/>
  <c r="Q39" i="7"/>
  <c r="N23" i="7"/>
  <c r="P32" i="7"/>
  <c r="M44" i="7"/>
  <c r="J27" i="7"/>
  <c r="I19" i="24"/>
  <c r="C11" i="24"/>
  <c r="I11" i="7"/>
  <c r="J46" i="7"/>
  <c r="I46" i="7"/>
  <c r="O19" i="14"/>
  <c r="F22" i="24"/>
  <c r="H11" i="24"/>
  <c r="G54" i="24"/>
  <c r="F27" i="24"/>
  <c r="H19" i="24"/>
  <c r="H54" i="24"/>
  <c r="J8" i="24"/>
  <c r="G11" i="24"/>
  <c r="E57" i="14"/>
  <c r="H9" i="14"/>
  <c r="E49" i="14"/>
  <c r="G49" i="14"/>
  <c r="I9" i="14"/>
  <c r="G17" i="14"/>
  <c r="P57" i="14"/>
  <c r="F57" i="14"/>
  <c r="P49" i="14"/>
  <c r="O57" i="14"/>
  <c r="M41" i="14"/>
  <c r="J57" i="14"/>
  <c r="M57" i="14"/>
  <c r="N57" i="14"/>
  <c r="D37" i="14"/>
  <c r="K41" i="14"/>
  <c r="I41" i="14"/>
  <c r="E41" i="14"/>
  <c r="L24" i="12"/>
  <c r="E6" i="27"/>
  <c r="N9" i="12"/>
  <c r="D27" i="14"/>
  <c r="K59" i="14"/>
  <c r="O13" i="14"/>
  <c r="H59" i="24"/>
  <c r="D47" i="12"/>
  <c r="I57" i="14"/>
  <c r="E43" i="14"/>
  <c r="K44" i="12"/>
  <c r="O7" i="12"/>
  <c r="H27" i="24"/>
  <c r="Q23" i="7"/>
  <c r="J23" i="7"/>
  <c r="I23" i="24"/>
  <c r="C21" i="24"/>
  <c r="F44" i="24"/>
  <c r="J44" i="24"/>
  <c r="C25" i="24"/>
  <c r="F38" i="24"/>
  <c r="I33" i="24"/>
  <c r="G44" i="24"/>
  <c r="K59" i="24"/>
  <c r="H44" i="24"/>
  <c r="C23" i="24"/>
  <c r="K23" i="24"/>
  <c r="F17" i="24"/>
  <c r="C33" i="24"/>
  <c r="G46" i="24"/>
  <c r="I49" i="24"/>
  <c r="J46" i="24"/>
  <c r="I46" i="24"/>
  <c r="H46" i="24"/>
  <c r="J11" i="24"/>
  <c r="J39" i="24"/>
  <c r="J33" i="24"/>
  <c r="C46" i="24"/>
  <c r="F49" i="24"/>
  <c r="F46" i="24"/>
  <c r="C49" i="24"/>
  <c r="F13" i="24"/>
  <c r="I50" i="12"/>
  <c r="H9" i="12"/>
  <c r="N47" i="12"/>
  <c r="I47" i="12"/>
  <c r="I15" i="12"/>
  <c r="M27" i="12"/>
  <c r="J47" i="12"/>
  <c r="E47" i="12"/>
  <c r="I43" i="12"/>
  <c r="I27" i="12"/>
  <c r="G47" i="12"/>
  <c r="L21" i="12"/>
  <c r="K53" i="12"/>
  <c r="G9" i="12"/>
  <c r="L29" i="12"/>
  <c r="H21" i="12"/>
  <c r="P15" i="14"/>
  <c r="M43" i="14"/>
  <c r="L37" i="12"/>
  <c r="L8" i="14"/>
  <c r="I48" i="12"/>
  <c r="E16" i="14"/>
  <c r="I45" i="12"/>
  <c r="D43" i="14"/>
  <c r="D48" i="12"/>
  <c r="O39" i="14"/>
  <c r="H27" i="14"/>
  <c r="F33" i="12"/>
  <c r="K33" i="7"/>
  <c r="Q26" i="7"/>
  <c r="M49" i="7"/>
  <c r="M61" i="7"/>
  <c r="N49" i="7"/>
  <c r="P18" i="7"/>
  <c r="I30" i="7"/>
  <c r="I38" i="7"/>
  <c r="K30" i="7"/>
  <c r="K9" i="7"/>
  <c r="H9" i="7"/>
  <c r="G26" i="7"/>
  <c r="L50" i="7"/>
  <c r="J52" i="12"/>
  <c r="M45" i="12"/>
  <c r="L48" i="12"/>
  <c r="P39" i="14"/>
  <c r="F43" i="14"/>
  <c r="L27" i="14"/>
  <c r="I31" i="14"/>
  <c r="I41" i="12"/>
  <c r="I37" i="12"/>
  <c r="D45" i="12"/>
  <c r="G29" i="12"/>
  <c r="K37" i="12"/>
  <c r="G38" i="24"/>
  <c r="K38" i="24"/>
  <c r="K33" i="12"/>
  <c r="M19" i="14"/>
  <c r="I51" i="24"/>
  <c r="F12" i="24"/>
  <c r="G35" i="24"/>
  <c r="N48" i="7"/>
  <c r="J39" i="7"/>
  <c r="K23" i="7"/>
  <c r="O23" i="7"/>
  <c r="L49" i="7"/>
  <c r="K39" i="7"/>
  <c r="I39" i="7"/>
  <c r="H15" i="14"/>
  <c r="J56" i="12"/>
  <c r="K39" i="14"/>
  <c r="G39" i="14"/>
  <c r="M27" i="14"/>
  <c r="F35" i="14"/>
  <c r="N41" i="12"/>
  <c r="M41" i="12"/>
  <c r="H13" i="12"/>
  <c r="M50" i="7"/>
  <c r="P23" i="7"/>
  <c r="L23" i="7"/>
  <c r="O50" i="7"/>
  <c r="I23" i="7"/>
  <c r="O49" i="7"/>
  <c r="N48" i="12"/>
  <c r="L15" i="14"/>
  <c r="C39" i="14"/>
  <c r="J35" i="14"/>
  <c r="J41" i="12"/>
  <c r="L41" i="12"/>
  <c r="O37" i="12"/>
  <c r="H29" i="12"/>
  <c r="M23" i="7"/>
  <c r="H50" i="7"/>
  <c r="H47" i="7"/>
  <c r="J50" i="7"/>
  <c r="J61" i="24"/>
  <c r="K61" i="24"/>
  <c r="H17" i="24"/>
  <c r="J17" i="24"/>
  <c r="J12" i="24"/>
  <c r="C43" i="24"/>
  <c r="K12" i="24"/>
  <c r="J38" i="24"/>
  <c r="I40" i="24"/>
  <c r="G12" i="24"/>
  <c r="C61" i="24"/>
  <c r="K17" i="24"/>
  <c r="H48" i="24"/>
  <c r="H40" i="24"/>
  <c r="I12" i="24"/>
  <c r="F14" i="24"/>
  <c r="F29" i="24"/>
  <c r="H12" i="24"/>
  <c r="H55" i="24"/>
  <c r="H61" i="24"/>
  <c r="G60" i="12"/>
  <c r="D60" i="12"/>
  <c r="K60" i="12"/>
  <c r="E30" i="12"/>
  <c r="J60" i="14"/>
  <c r="P60" i="14"/>
  <c r="E56" i="14"/>
  <c r="O56" i="14"/>
  <c r="C52" i="14"/>
  <c r="E52" i="14"/>
  <c r="N44" i="14"/>
  <c r="G44" i="14"/>
  <c r="I36" i="14"/>
  <c r="J36" i="14"/>
  <c r="L36" i="14"/>
  <c r="F32" i="14"/>
  <c r="I24" i="14"/>
  <c r="P24" i="14"/>
  <c r="D20" i="14"/>
  <c r="E20" i="14"/>
  <c r="K20" i="14"/>
  <c r="C16" i="14"/>
  <c r="N16" i="14"/>
  <c r="K16" i="14"/>
  <c r="H16" i="14"/>
  <c r="L16" i="14"/>
  <c r="D16" i="14"/>
  <c r="J16" i="14"/>
  <c r="O12" i="14"/>
  <c r="P8" i="14"/>
  <c r="O8" i="14"/>
  <c r="J8" i="14"/>
  <c r="K8" i="14"/>
  <c r="G16" i="14"/>
  <c r="N8" i="14"/>
  <c r="C8" i="14"/>
  <c r="P16" i="14"/>
  <c r="N36" i="14"/>
  <c r="K44" i="14"/>
  <c r="O24" i="14"/>
  <c r="N20" i="14"/>
  <c r="D8" i="14"/>
  <c r="E46" i="12"/>
  <c r="J53" i="12"/>
  <c r="I16" i="14"/>
  <c r="I22" i="12"/>
  <c r="E8" i="14"/>
  <c r="F57" i="12"/>
  <c r="N32" i="14"/>
  <c r="H20" i="14"/>
  <c r="F8" i="14"/>
  <c r="O18" i="12"/>
  <c r="H8" i="14"/>
  <c r="I8" i="14"/>
  <c r="G8" i="14"/>
  <c r="I57" i="12"/>
  <c r="C24" i="14"/>
  <c r="E24" i="14"/>
  <c r="I40" i="14"/>
  <c r="M20" i="14"/>
  <c r="O16" i="14"/>
  <c r="F16" i="14"/>
  <c r="O20" i="14"/>
  <c r="I56" i="12"/>
  <c r="M56" i="12"/>
  <c r="M48" i="12"/>
  <c r="G48" i="12"/>
  <c r="F48" i="12"/>
  <c r="F37" i="12"/>
  <c r="H37" i="12"/>
  <c r="D33" i="12"/>
  <c r="N33" i="12"/>
  <c r="J29" i="12"/>
  <c r="K29" i="12"/>
  <c r="F25" i="12"/>
  <c r="E9" i="12"/>
  <c r="I51" i="14"/>
  <c r="L47" i="14"/>
  <c r="J43" i="14"/>
  <c r="H43" i="14"/>
  <c r="O43" i="14"/>
  <c r="N43" i="14"/>
  <c r="P43" i="14"/>
  <c r="N39" i="14"/>
  <c r="M39" i="14"/>
  <c r="O35" i="14"/>
  <c r="M35" i="14"/>
  <c r="G27" i="14"/>
  <c r="J27" i="14"/>
  <c r="F27" i="14"/>
  <c r="I27" i="14"/>
  <c r="N27" i="14"/>
  <c r="N23" i="14"/>
  <c r="J21" i="12"/>
  <c r="D21" i="12"/>
  <c r="M52" i="12"/>
  <c r="M21" i="12"/>
  <c r="D56" i="12"/>
  <c r="E48" i="12"/>
  <c r="G56" i="12"/>
  <c r="I39" i="14"/>
  <c r="H39" i="14"/>
  <c r="K27" i="14"/>
  <c r="H48" i="12"/>
  <c r="K41" i="12"/>
  <c r="N35" i="14"/>
  <c r="L35" i="14"/>
  <c r="O17" i="12"/>
  <c r="G33" i="12"/>
  <c r="P35" i="14"/>
  <c r="J37" i="12"/>
  <c r="M59" i="14"/>
  <c r="O29" i="12"/>
  <c r="D39" i="14"/>
  <c r="I29" i="12"/>
  <c r="I35" i="14"/>
  <c r="I61" i="7"/>
  <c r="Q61" i="7"/>
  <c r="L61" i="7"/>
  <c r="J11" i="7"/>
  <c r="K44" i="7"/>
  <c r="K56" i="7"/>
  <c r="Q60" i="7"/>
  <c r="H44" i="7"/>
  <c r="H56" i="7"/>
  <c r="M11" i="7"/>
  <c r="I44" i="7"/>
  <c r="J61" i="7"/>
  <c r="G60" i="7"/>
  <c r="G61" i="7"/>
  <c r="O61" i="7"/>
  <c r="O32" i="7"/>
  <c r="O60" i="7"/>
  <c r="Q32" i="7"/>
  <c r="P44" i="7"/>
  <c r="L60" i="7"/>
  <c r="Q44" i="7"/>
  <c r="J44" i="7"/>
  <c r="J52" i="7"/>
  <c r="M32" i="7"/>
  <c r="P61" i="7"/>
  <c r="N52" i="7"/>
  <c r="I60" i="7"/>
  <c r="L52" i="7"/>
  <c r="P60" i="7"/>
  <c r="I52" i="7"/>
  <c r="N44" i="7"/>
  <c r="Q12" i="9"/>
  <c r="P12" i="9"/>
  <c r="L12" i="9"/>
  <c r="I12" i="9"/>
  <c r="O12" i="9"/>
  <c r="N12" i="9"/>
  <c r="M12" i="9"/>
  <c r="R12" i="9"/>
  <c r="J9" i="9"/>
  <c r="K9" i="9"/>
  <c r="S13" i="9"/>
  <c r="R13" i="9"/>
  <c r="I19" i="1"/>
  <c r="D54" i="1"/>
  <c r="K48" i="24"/>
  <c r="G57" i="24"/>
  <c r="F59" i="24"/>
  <c r="G36" i="24"/>
  <c r="C38" i="24"/>
  <c r="I38" i="24"/>
  <c r="J59" i="24"/>
  <c r="K43" i="24"/>
  <c r="G29" i="24"/>
  <c r="H29" i="24"/>
  <c r="F48" i="24"/>
  <c r="F15" i="24"/>
  <c r="G15" i="24"/>
  <c r="I50" i="24"/>
  <c r="J21" i="24"/>
  <c r="G59" i="24"/>
  <c r="K29" i="24"/>
  <c r="I31" i="24"/>
  <c r="K55" i="12"/>
  <c r="M18" i="14"/>
  <c r="G46" i="14"/>
  <c r="O30" i="14"/>
  <c r="H8" i="12"/>
  <c r="M55" i="12"/>
  <c r="E50" i="14"/>
  <c r="D28" i="12"/>
  <c r="E7" i="14"/>
  <c r="N36" i="12"/>
  <c r="L9" i="9"/>
  <c r="R9" i="9"/>
  <c r="H9" i="9"/>
  <c r="O57" i="7"/>
  <c r="N57" i="7"/>
  <c r="K55" i="7"/>
  <c r="Q42" i="7"/>
  <c r="M42" i="7"/>
  <c r="P42" i="7"/>
  <c r="P35" i="7"/>
  <c r="K35" i="7"/>
  <c r="H35" i="7"/>
  <c r="L35" i="7"/>
  <c r="Q35" i="7"/>
  <c r="G35" i="7"/>
  <c r="M35" i="7"/>
  <c r="I42" i="7"/>
  <c r="J58" i="7"/>
  <c r="O46" i="7"/>
  <c r="G14" i="7"/>
  <c r="M46" i="7"/>
  <c r="K42" i="7"/>
  <c r="J35" i="7"/>
  <c r="I32" i="7"/>
  <c r="H32" i="7"/>
  <c r="N32" i="7"/>
  <c r="J32" i="7"/>
  <c r="G32" i="7"/>
  <c r="L32" i="7"/>
  <c r="I28" i="7"/>
  <c r="H28" i="7"/>
  <c r="N11" i="7"/>
  <c r="G11" i="7"/>
  <c r="O11" i="7"/>
  <c r="L11" i="7"/>
  <c r="Q11" i="7"/>
  <c r="K11" i="7"/>
  <c r="P11" i="7"/>
  <c r="N58" i="7"/>
  <c r="H58" i="7"/>
  <c r="I56" i="7"/>
  <c r="L56" i="7"/>
  <c r="M56" i="7"/>
  <c r="P54" i="7"/>
  <c r="K54" i="7"/>
  <c r="H54" i="7"/>
  <c r="I54" i="7"/>
  <c r="O54" i="7"/>
  <c r="N54" i="7"/>
  <c r="L54" i="7"/>
  <c r="G46" i="7"/>
  <c r="Q46" i="7"/>
  <c r="L46" i="7"/>
  <c r="H46" i="7"/>
  <c r="L38" i="7"/>
  <c r="L36" i="7"/>
  <c r="G13" i="7"/>
  <c r="M54" i="7"/>
  <c r="O42" i="7"/>
  <c r="L13" i="7"/>
  <c r="K46" i="7"/>
  <c r="H42" i="7"/>
  <c r="J13" i="7"/>
  <c r="O13" i="7"/>
  <c r="K38" i="7"/>
  <c r="Q54" i="7"/>
  <c r="N46" i="7"/>
  <c r="I55" i="7"/>
  <c r="O35" i="7"/>
  <c r="N56" i="7"/>
  <c r="G54" i="7"/>
  <c r="G53" i="7"/>
  <c r="M45" i="7"/>
  <c r="J41" i="7"/>
  <c r="M41" i="7"/>
  <c r="O41" i="7"/>
  <c r="I35" i="7"/>
  <c r="J33" i="7"/>
  <c r="I25" i="7"/>
  <c r="L25" i="7"/>
  <c r="H20" i="7"/>
  <c r="M17" i="7"/>
  <c r="I37" i="1"/>
  <c r="D52" i="1"/>
  <c r="E11" i="14"/>
  <c r="P11" i="14"/>
  <c r="H11" i="14"/>
  <c r="H44" i="12"/>
  <c r="J44" i="12"/>
  <c r="L44" i="12"/>
  <c r="M44" i="12"/>
  <c r="D44" i="12"/>
  <c r="N44" i="12"/>
  <c r="O44" i="12"/>
  <c r="G36" i="12"/>
  <c r="K36" i="12"/>
  <c r="I36" i="12"/>
  <c r="M32" i="12"/>
  <c r="D32" i="12"/>
  <c r="G32" i="12"/>
  <c r="L32" i="12"/>
  <c r="I32" i="12"/>
  <c r="N32" i="12"/>
  <c r="O28" i="12"/>
  <c r="E28" i="12"/>
  <c r="K28" i="12"/>
  <c r="L28" i="12"/>
  <c r="H28" i="12"/>
  <c r="E16" i="12"/>
  <c r="G12" i="12"/>
  <c r="L12" i="12"/>
  <c r="D12" i="12"/>
  <c r="D8" i="12"/>
  <c r="I8" i="12"/>
  <c r="L58" i="14"/>
  <c r="O58" i="14"/>
  <c r="N54" i="14"/>
  <c r="C54" i="14"/>
  <c r="F54" i="14"/>
  <c r="H54" i="14"/>
  <c r="L50" i="14"/>
  <c r="G50" i="14"/>
  <c r="H50" i="14"/>
  <c r="M46" i="14"/>
  <c r="O46" i="14"/>
  <c r="P46" i="14"/>
  <c r="J46" i="14"/>
  <c r="I46" i="14"/>
  <c r="C46" i="14"/>
  <c r="E46" i="14"/>
  <c r="L46" i="14"/>
  <c r="M38" i="14"/>
  <c r="P34" i="14"/>
  <c r="H34" i="14"/>
  <c r="E30" i="14"/>
  <c r="I18" i="14"/>
  <c r="P14" i="14"/>
  <c r="I14" i="14"/>
  <c r="J28" i="12"/>
  <c r="N28" i="12"/>
  <c r="M28" i="12"/>
  <c r="J18" i="14"/>
  <c r="E34" i="14"/>
  <c r="L11" i="14"/>
  <c r="D46" i="14"/>
  <c r="H32" i="12"/>
  <c r="E36" i="12"/>
  <c r="F32" i="12"/>
  <c r="I44" i="12"/>
  <c r="I16" i="12"/>
  <c r="K46" i="14"/>
  <c r="O16" i="12"/>
  <c r="I24" i="12"/>
  <c r="F28" i="12"/>
  <c r="G28" i="12"/>
  <c r="O11" i="14"/>
  <c r="D22" i="14"/>
  <c r="K11" i="14"/>
  <c r="M30" i="14"/>
  <c r="F44" i="12"/>
  <c r="H36" i="12"/>
  <c r="O32" i="12"/>
  <c r="D15" i="12"/>
  <c r="M15" i="12"/>
  <c r="G11" i="12"/>
  <c r="M7" i="12"/>
  <c r="I7" i="12"/>
  <c r="G57" i="14"/>
  <c r="L57" i="14"/>
  <c r="C49" i="14"/>
  <c r="I49" i="14"/>
  <c r="F49" i="14"/>
  <c r="O49" i="14"/>
  <c r="K49" i="14"/>
  <c r="C41" i="14"/>
  <c r="O29" i="14"/>
  <c r="N25" i="14"/>
  <c r="N17" i="14"/>
  <c r="K9" i="14"/>
  <c r="P17" i="14"/>
  <c r="C17" i="14"/>
  <c r="H17" i="14"/>
  <c r="D31" i="12"/>
  <c r="N31" i="12"/>
  <c r="L31" i="12"/>
  <c r="E31" i="12"/>
  <c r="D57" i="14"/>
  <c r="H57" i="14"/>
  <c r="D49" i="14"/>
  <c r="K57" i="14"/>
  <c r="F25" i="14"/>
  <c r="L49" i="14"/>
  <c r="I11" i="12"/>
  <c r="E15" i="12"/>
  <c r="L7" i="12"/>
  <c r="I12" i="14"/>
  <c r="F20" i="24"/>
  <c r="H22" i="24"/>
  <c r="K30" i="24"/>
  <c r="I39" i="24"/>
  <c r="J30" i="24"/>
  <c r="G22" i="24"/>
  <c r="H13" i="24"/>
  <c r="F30" i="24"/>
  <c r="K22" i="24"/>
  <c r="I32" i="24"/>
  <c r="J15" i="24"/>
  <c r="H18" i="24"/>
  <c r="F58" i="24"/>
  <c r="F40" i="24"/>
  <c r="I58" i="24"/>
  <c r="K8" i="24"/>
  <c r="G61" i="24"/>
  <c r="F45" i="24"/>
  <c r="G50" i="24"/>
  <c r="I8" i="24"/>
  <c r="C8" i="24"/>
  <c r="G16" i="24"/>
  <c r="G47" i="24"/>
  <c r="I15" i="24"/>
  <c r="H15" i="24"/>
  <c r="I34" i="24"/>
  <c r="J24" i="24"/>
  <c r="F34" i="24"/>
  <c r="I30" i="24"/>
  <c r="K13" i="24"/>
  <c r="K15" i="24"/>
  <c r="J10" i="24"/>
  <c r="H50" i="24"/>
  <c r="J22" i="24"/>
  <c r="K53" i="24"/>
  <c r="O60" i="12"/>
  <c r="M60" i="12"/>
  <c r="E60" i="12"/>
  <c r="L60" i="12"/>
  <c r="N60" i="12"/>
  <c r="J60" i="12"/>
  <c r="I60" i="12"/>
  <c r="F60" i="12"/>
  <c r="L57" i="12"/>
  <c r="O57" i="12"/>
  <c r="N57" i="12"/>
  <c r="K57" i="12"/>
  <c r="H57" i="12"/>
  <c r="D53" i="12"/>
  <c r="G53" i="12"/>
  <c r="E53" i="12"/>
  <c r="O53" i="12"/>
  <c r="F53" i="12"/>
  <c r="I49" i="12"/>
  <c r="M49" i="12"/>
  <c r="L49" i="12"/>
  <c r="D46" i="12"/>
  <c r="M42" i="12"/>
  <c r="E42" i="12"/>
  <c r="O42" i="12"/>
  <c r="I42" i="12"/>
  <c r="I38" i="12"/>
  <c r="D34" i="12"/>
  <c r="N22" i="12"/>
  <c r="K22" i="12"/>
  <c r="J18" i="12"/>
  <c r="M18" i="12"/>
  <c r="H18" i="12"/>
  <c r="E18" i="12"/>
  <c r="K18" i="12"/>
  <c r="N18" i="12"/>
  <c r="D18" i="12"/>
  <c r="I18" i="12"/>
  <c r="G18" i="12"/>
  <c r="M14" i="12"/>
  <c r="F10" i="12"/>
  <c r="F60" i="14"/>
  <c r="O60" i="14"/>
  <c r="H60" i="14"/>
  <c r="I60" i="14"/>
  <c r="J56" i="14"/>
  <c r="D56" i="14"/>
  <c r="L56" i="14"/>
  <c r="F56" i="14"/>
  <c r="K56" i="14"/>
  <c r="I56" i="14"/>
  <c r="M56" i="14"/>
  <c r="H52" i="14"/>
  <c r="J52" i="14"/>
  <c r="I52" i="14"/>
  <c r="M52" i="14"/>
  <c r="M44" i="14"/>
  <c r="L44" i="14"/>
  <c r="P44" i="14"/>
  <c r="I44" i="14"/>
  <c r="F44" i="14"/>
  <c r="C44" i="14"/>
  <c r="H44" i="14"/>
  <c r="L40" i="14"/>
  <c r="C40" i="14"/>
  <c r="O40" i="14"/>
  <c r="P40" i="14"/>
  <c r="M40" i="14"/>
  <c r="C36" i="14"/>
  <c r="P36" i="14"/>
  <c r="E36" i="14"/>
  <c r="D36" i="14"/>
  <c r="M36" i="14"/>
  <c r="F36" i="14"/>
  <c r="K36" i="14"/>
  <c r="H36" i="14"/>
  <c r="M32" i="14"/>
  <c r="E32" i="14"/>
  <c r="P32" i="14"/>
  <c r="D32" i="14"/>
  <c r="O32" i="14"/>
  <c r="J32" i="14"/>
  <c r="K32" i="14"/>
  <c r="K28" i="14"/>
  <c r="I28" i="14"/>
  <c r="L28" i="14"/>
  <c r="F28" i="14"/>
  <c r="C28" i="14"/>
  <c r="J28" i="14"/>
  <c r="N24" i="14"/>
  <c r="K24" i="14"/>
  <c r="H24" i="14"/>
  <c r="M24" i="14"/>
  <c r="F24" i="14"/>
  <c r="D24" i="14"/>
  <c r="L24" i="14"/>
  <c r="H60" i="12"/>
  <c r="L53" i="12"/>
  <c r="M53" i="12"/>
  <c r="D57" i="12"/>
  <c r="O36" i="14"/>
  <c r="G24" i="14"/>
  <c r="C32" i="14"/>
  <c r="D44" i="14"/>
  <c r="J24" i="14"/>
  <c r="G36" i="14"/>
  <c r="N28" i="14"/>
  <c r="L60" i="14"/>
  <c r="P56" i="14"/>
  <c r="K60" i="14"/>
  <c r="L48" i="14"/>
  <c r="G32" i="14"/>
  <c r="L18" i="12"/>
  <c r="N40" i="14"/>
  <c r="O44" i="14"/>
  <c r="G28" i="14"/>
  <c r="H56" i="14"/>
  <c r="J44" i="14"/>
  <c r="E44" i="14"/>
  <c r="F22" i="12"/>
  <c r="L42" i="12"/>
  <c r="C56" i="14"/>
  <c r="M22" i="12"/>
  <c r="G56" i="14"/>
  <c r="E28" i="14"/>
  <c r="I32" i="14"/>
  <c r="H53" i="12"/>
  <c r="G20" i="14"/>
  <c r="P20" i="14"/>
  <c r="P9" i="14"/>
  <c r="J20" i="14"/>
  <c r="L20" i="14"/>
  <c r="D41" i="12"/>
  <c r="G41" i="12"/>
  <c r="F41" i="12"/>
  <c r="O41" i="12"/>
  <c r="E41" i="12"/>
  <c r="G37" i="12"/>
  <c r="D37" i="12"/>
  <c r="M37" i="12"/>
  <c r="E37" i="12"/>
  <c r="H33" i="12"/>
  <c r="J33" i="12"/>
  <c r="I33" i="12"/>
  <c r="O33" i="12"/>
  <c r="F29" i="12"/>
  <c r="D29" i="12"/>
  <c r="M29" i="12"/>
  <c r="E29" i="12"/>
  <c r="F21" i="12"/>
  <c r="O21" i="12"/>
  <c r="J17" i="12"/>
  <c r="K13" i="12"/>
  <c r="E13" i="12"/>
  <c r="O9" i="12"/>
  <c r="F51" i="14"/>
  <c r="M51" i="14"/>
  <c r="C43" i="14"/>
  <c r="I43" i="14"/>
  <c r="L43" i="14"/>
  <c r="E39" i="14"/>
  <c r="F39" i="14"/>
  <c r="L39" i="14"/>
  <c r="D35" i="14"/>
  <c r="G35" i="14"/>
  <c r="E35" i="14"/>
  <c r="C35" i="14"/>
  <c r="N31" i="14"/>
  <c r="G31" i="14"/>
  <c r="O27" i="14"/>
  <c r="E27" i="14"/>
  <c r="F23" i="14"/>
  <c r="K23" i="14"/>
  <c r="C23" i="14"/>
  <c r="G23" i="14"/>
  <c r="E23" i="14"/>
  <c r="L23" i="14"/>
  <c r="L19" i="14"/>
  <c r="D19" i="14"/>
  <c r="E19" i="14"/>
  <c r="K19" i="14"/>
  <c r="I19" i="14"/>
  <c r="M15" i="14"/>
  <c r="N9" i="14"/>
  <c r="G9" i="14"/>
  <c r="I20" i="14"/>
  <c r="C20" i="14"/>
  <c r="N37" i="14"/>
  <c r="F11" i="12"/>
  <c r="E11" i="12"/>
  <c r="F36" i="12"/>
  <c r="L36" i="12"/>
  <c r="J36" i="12"/>
  <c r="E32" i="12"/>
  <c r="J32" i="12"/>
  <c r="J16" i="12"/>
  <c r="F16" i="12"/>
  <c r="M8" i="12"/>
  <c r="G54" i="14"/>
  <c r="M54" i="14"/>
  <c r="I54" i="14"/>
  <c r="K54" i="14"/>
  <c r="P54" i="14"/>
  <c r="L54" i="14"/>
  <c r="E54" i="14"/>
  <c r="O54" i="14"/>
  <c r="J54" i="14"/>
  <c r="P50" i="14"/>
  <c r="N46" i="14"/>
  <c r="H46" i="14"/>
  <c r="C22" i="14"/>
  <c r="H15" i="12"/>
  <c r="L15" i="12"/>
  <c r="K15" i="12"/>
  <c r="L11" i="12"/>
  <c r="N7" i="12"/>
  <c r="K7" i="12"/>
  <c r="F7" i="12"/>
  <c r="H7" i="12"/>
  <c r="N53" i="14"/>
  <c r="H49" i="14"/>
  <c r="J49" i="14"/>
  <c r="N49" i="14"/>
  <c r="N41" i="14"/>
  <c r="P25" i="14"/>
  <c r="J25" i="14"/>
  <c r="P9" i="9"/>
  <c r="S9" i="9"/>
  <c r="M9" i="9"/>
  <c r="K13" i="9"/>
  <c r="L13" i="9"/>
  <c r="P13" i="9"/>
  <c r="G9" i="9"/>
  <c r="Q9" i="9"/>
  <c r="Q13" i="9"/>
  <c r="N13" i="9"/>
  <c r="J30" i="7"/>
  <c r="P25" i="7"/>
  <c r="J25" i="7"/>
  <c r="H25" i="7"/>
  <c r="L26" i="7"/>
  <c r="Q25" i="7"/>
  <c r="G41" i="7"/>
  <c r="Q41" i="7"/>
  <c r="M25" i="7"/>
  <c r="P52" i="7"/>
  <c r="M26" i="7"/>
  <c r="O28" i="7"/>
  <c r="M52" i="7"/>
  <c r="N25" i="7"/>
  <c r="O27" i="7"/>
  <c r="N26" i="7"/>
  <c r="H27" i="7"/>
  <c r="N41" i="7"/>
  <c r="G25" i="7"/>
  <c r="L41" i="7"/>
  <c r="K26" i="7"/>
  <c r="I41" i="7"/>
  <c r="M27" i="7"/>
  <c r="K52" i="7"/>
  <c r="H26" i="7"/>
  <c r="Q52" i="7"/>
  <c r="G27" i="7"/>
  <c r="Q30" i="7"/>
  <c r="P27" i="7"/>
  <c r="P41" i="7"/>
  <c r="H41" i="7"/>
  <c r="G30" i="7"/>
  <c r="P26" i="7"/>
  <c r="K25" i="7"/>
  <c r="Q27" i="7"/>
  <c r="I26" i="7"/>
  <c r="O52" i="7"/>
  <c r="O26" i="7"/>
  <c r="H52" i="7"/>
  <c r="L28" i="7"/>
  <c r="L27" i="7"/>
  <c r="K27" i="7"/>
  <c r="N27" i="7"/>
  <c r="J44" i="15"/>
  <c r="K44" i="15" s="1"/>
  <c r="E61" i="15"/>
  <c r="J40" i="15"/>
  <c r="K40" i="15"/>
  <c r="D45" i="1"/>
  <c r="J55" i="15"/>
  <c r="K55" i="15"/>
  <c r="J8" i="15"/>
  <c r="K8" i="15" s="1"/>
  <c r="D16" i="15"/>
  <c r="E16" i="15" s="1"/>
  <c r="A4" i="1"/>
  <c r="A4" i="33" s="1"/>
  <c r="A4" i="12"/>
  <c r="A4" i="16"/>
  <c r="A4" i="23"/>
  <c r="A4" i="8"/>
  <c r="A4" i="10"/>
  <c r="A4" i="19"/>
  <c r="A4" i="25"/>
  <c r="A4" i="14"/>
  <c r="A4" i="29"/>
  <c r="A4" i="7"/>
  <c r="A4" i="24"/>
  <c r="A4" i="15"/>
  <c r="A4" i="32"/>
  <c r="A4" i="2"/>
  <c r="A4" i="31"/>
  <c r="A4" i="9"/>
  <c r="A4" i="27"/>
  <c r="A4" i="17"/>
  <c r="A4" i="30"/>
  <c r="I46" i="1"/>
  <c r="I28" i="1"/>
  <c r="I24" i="1"/>
  <c r="D29" i="1"/>
  <c r="D46" i="1"/>
  <c r="D21" i="1"/>
  <c r="D38" i="1"/>
  <c r="J31" i="24"/>
  <c r="H21" i="24"/>
  <c r="C31" i="24"/>
  <c r="F11" i="24"/>
  <c r="F42" i="24"/>
  <c r="K21" i="24"/>
  <c r="I21" i="24"/>
  <c r="H52" i="24"/>
  <c r="J42" i="24"/>
  <c r="F51" i="24"/>
  <c r="J19" i="24"/>
  <c r="K50" i="24"/>
  <c r="I25" i="24"/>
  <c r="J52" i="24"/>
  <c r="C42" i="24"/>
  <c r="C16" i="24"/>
  <c r="I55" i="24"/>
  <c r="J50" i="24"/>
  <c r="F50" i="24"/>
  <c r="H9" i="24"/>
  <c r="K52" i="24"/>
  <c r="C35" i="24"/>
  <c r="G51" i="24"/>
  <c r="F35" i="24"/>
  <c r="F16" i="24"/>
  <c r="H25" i="24"/>
  <c r="F31" i="24"/>
  <c r="I52" i="24"/>
  <c r="H16" i="24"/>
  <c r="F55" i="24"/>
  <c r="G9" i="24"/>
  <c r="K47" i="24"/>
  <c r="H35" i="24"/>
  <c r="G42" i="24"/>
  <c r="G21" i="24"/>
  <c r="F52" i="24"/>
  <c r="J47" i="24"/>
  <c r="H47" i="24"/>
  <c r="J16" i="24"/>
  <c r="H31" i="24"/>
  <c r="C52" i="24"/>
  <c r="G55" i="24"/>
  <c r="F25" i="24"/>
  <c r="J48" i="24"/>
  <c r="H42" i="24"/>
  <c r="K42" i="24"/>
  <c r="J9" i="24"/>
  <c r="I35" i="24"/>
  <c r="J51" i="24"/>
  <c r="G31" i="24"/>
  <c r="C19" i="24"/>
  <c r="I11" i="24"/>
  <c r="O8" i="12"/>
  <c r="H14" i="12"/>
  <c r="O49" i="12"/>
  <c r="H40" i="14"/>
  <c r="O48" i="14"/>
  <c r="D52" i="14"/>
  <c r="D10" i="12"/>
  <c r="G22" i="12"/>
  <c r="L38" i="12"/>
  <c r="H46" i="12"/>
  <c r="F49" i="12"/>
  <c r="C48" i="14"/>
  <c r="D17" i="14"/>
  <c r="I12" i="12"/>
  <c r="M26" i="14"/>
  <c r="G58" i="14"/>
  <c r="N8" i="12"/>
  <c r="K12" i="12"/>
  <c r="N24" i="12"/>
  <c r="H51" i="12"/>
  <c r="G20" i="12"/>
  <c r="K31" i="14"/>
  <c r="M31" i="14"/>
  <c r="K12" i="14"/>
  <c r="P12" i="14"/>
  <c r="F56" i="12"/>
  <c r="L56" i="12"/>
  <c r="O56" i="12"/>
  <c r="D52" i="12"/>
  <c r="E19" i="12"/>
  <c r="C21" i="14"/>
  <c r="P37" i="14"/>
  <c r="L33" i="12"/>
  <c r="I58" i="14"/>
  <c r="I52" i="12"/>
  <c r="D30" i="12"/>
  <c r="P52" i="14"/>
  <c r="G38" i="12"/>
  <c r="O46" i="12"/>
  <c r="F40" i="14"/>
  <c r="I48" i="14"/>
  <c r="N52" i="14"/>
  <c r="F30" i="12"/>
  <c r="F38" i="12"/>
  <c r="N46" i="12"/>
  <c r="G49" i="12"/>
  <c r="N43" i="12"/>
  <c r="I53" i="14"/>
  <c r="C53" i="14"/>
  <c r="K17" i="14"/>
  <c r="O53" i="14"/>
  <c r="H24" i="12"/>
  <c r="F58" i="14"/>
  <c r="K8" i="12"/>
  <c r="N12" i="12"/>
  <c r="J24" i="12"/>
  <c r="O24" i="12"/>
  <c r="N52" i="12"/>
  <c r="C31" i="14"/>
  <c r="G34" i="12"/>
  <c r="J22" i="12"/>
  <c r="G12" i="14"/>
  <c r="D31" i="14"/>
  <c r="K48" i="14"/>
  <c r="N19" i="12"/>
  <c r="I35" i="12"/>
  <c r="L37" i="14"/>
  <c r="M53" i="14"/>
  <c r="L17" i="14"/>
  <c r="J37" i="14"/>
  <c r="M37" i="14"/>
  <c r="O17" i="14"/>
  <c r="O37" i="14"/>
  <c r="J12" i="12"/>
  <c r="E8" i="12"/>
  <c r="J40" i="14"/>
  <c r="G48" i="14"/>
  <c r="H10" i="12"/>
  <c r="D20" i="12"/>
  <c r="H20" i="12"/>
  <c r="D48" i="14"/>
  <c r="L46" i="12"/>
  <c r="K53" i="14"/>
  <c r="F53" i="14"/>
  <c r="F24" i="12"/>
  <c r="D12" i="14"/>
  <c r="D53" i="14"/>
  <c r="C26" i="14"/>
  <c r="K16" i="12"/>
  <c r="J43" i="12"/>
  <c r="C37" i="14"/>
  <c r="P31" i="14"/>
  <c r="G52" i="14"/>
  <c r="I46" i="12"/>
  <c r="J49" i="12"/>
  <c r="K40" i="14"/>
  <c r="E48" i="14"/>
  <c r="F52" i="14"/>
  <c r="E22" i="12"/>
  <c r="F34" i="12"/>
  <c r="O38" i="12"/>
  <c r="G46" i="12"/>
  <c r="H49" i="12"/>
  <c r="O19" i="12"/>
  <c r="M17" i="14"/>
  <c r="H58" i="14"/>
  <c r="D24" i="12"/>
  <c r="G16" i="12"/>
  <c r="H16" i="12"/>
  <c r="I55" i="12"/>
  <c r="J58" i="14"/>
  <c r="L8" i="12"/>
  <c r="F12" i="12"/>
  <c r="E24" i="12"/>
  <c r="J31" i="14"/>
  <c r="J12" i="14"/>
  <c r="M33" i="12"/>
  <c r="N56" i="12"/>
  <c r="E23" i="12"/>
  <c r="N50" i="12"/>
  <c r="F26" i="14"/>
  <c r="J53" i="14"/>
  <c r="H53" i="14"/>
  <c r="P48" i="14"/>
  <c r="H48" i="14"/>
  <c r="L10" i="12"/>
  <c r="K58" i="14"/>
  <c r="F31" i="14"/>
  <c r="F52" i="12"/>
  <c r="H21" i="14"/>
  <c r="J26" i="14"/>
  <c r="L16" i="12"/>
  <c r="H37" i="14"/>
  <c r="O31" i="14"/>
  <c r="L14" i="12"/>
  <c r="K34" i="12"/>
  <c r="G40" i="14"/>
  <c r="N48" i="14"/>
  <c r="O52" i="14"/>
  <c r="D22" i="12"/>
  <c r="J34" i="12"/>
  <c r="K46" i="12"/>
  <c r="E49" i="12"/>
  <c r="M58" i="12"/>
  <c r="E37" i="14"/>
  <c r="D58" i="14"/>
  <c r="G8" i="12"/>
  <c r="M58" i="14"/>
  <c r="O55" i="12"/>
  <c r="C58" i="14"/>
  <c r="J8" i="12"/>
  <c r="D16" i="12"/>
  <c r="H12" i="12"/>
  <c r="N12" i="14"/>
  <c r="F12" i="14"/>
  <c r="L12" i="14"/>
  <c r="K52" i="12"/>
  <c r="K56" i="12"/>
  <c r="G52" i="12"/>
  <c r="G23" i="12"/>
  <c r="G24" i="12"/>
  <c r="F17" i="14"/>
  <c r="E17" i="14"/>
  <c r="E55" i="12"/>
  <c r="P53" i="14"/>
  <c r="M21" i="14"/>
  <c r="M42" i="14"/>
  <c r="I14" i="12"/>
  <c r="P58" i="14"/>
  <c r="L52" i="12"/>
  <c r="K42" i="14"/>
  <c r="I30" i="12"/>
  <c r="F48" i="14"/>
  <c r="M10" i="12"/>
  <c r="O30" i="12"/>
  <c r="D58" i="12"/>
  <c r="C12" i="14"/>
  <c r="E52" i="12"/>
  <c r="K37" i="14"/>
  <c r="D21" i="14"/>
  <c r="N21" i="14"/>
  <c r="P42" i="14"/>
  <c r="N16" i="12"/>
  <c r="E31" i="14"/>
  <c r="P47" i="14"/>
  <c r="L52" i="14"/>
  <c r="J38" i="12"/>
  <c r="F46" i="12"/>
  <c r="H22" i="12"/>
  <c r="E40" i="14"/>
  <c r="M48" i="14"/>
  <c r="O14" i="12"/>
  <c r="L22" i="12"/>
  <c r="D49" i="12"/>
  <c r="M12" i="14"/>
  <c r="F37" i="14"/>
  <c r="G19" i="12"/>
  <c r="F51" i="12"/>
  <c r="L55" i="12"/>
  <c r="D26" i="14"/>
  <c r="E58" i="14"/>
  <c r="E12" i="12"/>
  <c r="O12" i="12"/>
  <c r="N55" i="12"/>
  <c r="E47" i="14"/>
  <c r="K49" i="12"/>
  <c r="E10" i="12"/>
  <c r="E56" i="12"/>
  <c r="H50" i="12"/>
  <c r="H52" i="12"/>
  <c r="E53" i="14"/>
  <c r="L53" i="14"/>
  <c r="G17" i="9"/>
  <c r="H10" i="9"/>
  <c r="O17" i="9"/>
  <c r="S17" i="9"/>
  <c r="J17" i="9"/>
  <c r="P37" i="9"/>
  <c r="K11" i="9"/>
  <c r="G10" i="9"/>
  <c r="L10" i="9"/>
  <c r="L35" i="9"/>
  <c r="R49" i="9"/>
  <c r="I35" i="9"/>
  <c r="I47" i="9"/>
  <c r="I20" i="9"/>
  <c r="I40" i="9"/>
  <c r="N40" i="9"/>
  <c r="O30" i="9"/>
  <c r="R17" i="9"/>
  <c r="G37" i="9"/>
  <c r="H40" i="9"/>
  <c r="L17" i="9"/>
  <c r="I17" i="9"/>
  <c r="S37" i="9"/>
  <c r="N10" i="9"/>
  <c r="J10" i="9"/>
  <c r="P17" i="9"/>
  <c r="M17" i="9"/>
  <c r="N42" i="9"/>
  <c r="O37" i="9"/>
  <c r="N11" i="9"/>
  <c r="Q17" i="9"/>
  <c r="N17" i="9"/>
  <c r="H17" i="9"/>
  <c r="P30" i="9"/>
  <c r="H60" i="9"/>
  <c r="M55" i="7"/>
  <c r="Q53" i="7"/>
  <c r="J34" i="7"/>
  <c r="N45" i="7"/>
  <c r="H55" i="7"/>
  <c r="Q51" i="7"/>
  <c r="I49" i="7"/>
  <c r="G49" i="7"/>
  <c r="K45" i="7"/>
  <c r="O12" i="7"/>
  <c r="G45" i="7"/>
  <c r="O43" i="7"/>
  <c r="L29" i="7"/>
  <c r="G24" i="7"/>
  <c r="K53" i="7"/>
  <c r="H45" i="7"/>
  <c r="G55" i="7"/>
  <c r="Q55" i="7"/>
  <c r="I47" i="7"/>
  <c r="H12" i="7"/>
  <c r="L53" i="7"/>
  <c r="N47" i="7"/>
  <c r="N43" i="7"/>
  <c r="M53" i="7"/>
  <c r="O53" i="7"/>
  <c r="J45" i="7"/>
  <c r="O55" i="7"/>
  <c r="P47" i="7"/>
  <c r="Q22" i="7"/>
  <c r="H53" i="7"/>
  <c r="L47" i="7"/>
  <c r="M47" i="7"/>
  <c r="P49" i="7"/>
  <c r="P45" i="7"/>
  <c r="N55" i="7"/>
  <c r="P55" i="7"/>
  <c r="L55" i="7"/>
  <c r="Q47" i="7"/>
  <c r="K47" i="7"/>
  <c r="O45" i="7"/>
  <c r="J47" i="7"/>
  <c r="Q49" i="7"/>
  <c r="J49" i="7"/>
  <c r="Q45" i="7"/>
  <c r="I53" i="7"/>
  <c r="N53" i="7"/>
  <c r="J53" i="7"/>
  <c r="L45" i="7"/>
  <c r="O47" i="7"/>
  <c r="K49" i="7"/>
  <c r="K20" i="7"/>
  <c r="Q20" i="7"/>
  <c r="J20" i="7"/>
  <c r="L12" i="7"/>
  <c r="P12" i="7"/>
  <c r="M12" i="7"/>
  <c r="J12" i="7"/>
  <c r="K8" i="7"/>
  <c r="J26" i="9"/>
  <c r="S26" i="9"/>
  <c r="N26" i="9"/>
  <c r="Q26" i="9"/>
  <c r="O26" i="9"/>
  <c r="P26" i="9"/>
  <c r="K26" i="9"/>
  <c r="M26" i="9"/>
  <c r="L26" i="9"/>
  <c r="G26" i="9"/>
  <c r="H26" i="9"/>
  <c r="I37" i="24"/>
  <c r="K37" i="24"/>
  <c r="J37" i="24"/>
  <c r="F37" i="24"/>
  <c r="G41" i="24"/>
  <c r="F41" i="24"/>
  <c r="I34" i="7"/>
  <c r="O34" i="7"/>
  <c r="H34" i="7"/>
  <c r="Q55" i="9"/>
  <c r="N24" i="7"/>
  <c r="Q24" i="7"/>
  <c r="O16" i="7"/>
  <c r="M16" i="7"/>
  <c r="H16" i="7"/>
  <c r="L16" i="7"/>
  <c r="Q16" i="7"/>
  <c r="I16" i="7"/>
  <c r="K10" i="14"/>
  <c r="N12" i="7"/>
  <c r="M20" i="7"/>
  <c r="H37" i="24"/>
  <c r="N16" i="7"/>
  <c r="K12" i="7"/>
  <c r="M26" i="12"/>
  <c r="E26" i="12"/>
  <c r="O26" i="12"/>
  <c r="C60" i="14"/>
  <c r="M60" i="14"/>
  <c r="G60" i="14"/>
  <c r="D60" i="14"/>
  <c r="J50" i="14"/>
  <c r="C50" i="14"/>
  <c r="K50" i="14"/>
  <c r="N50" i="14"/>
  <c r="M50" i="14"/>
  <c r="I29" i="14"/>
  <c r="L29" i="14"/>
  <c r="J29" i="14"/>
  <c r="H29" i="14"/>
  <c r="C29" i="14"/>
  <c r="K60" i="24"/>
  <c r="I60" i="24"/>
  <c r="J60" i="24"/>
  <c r="H60" i="24"/>
  <c r="H45" i="24"/>
  <c r="L57" i="7"/>
  <c r="M57" i="7"/>
  <c r="I57" i="7"/>
  <c r="H57" i="7"/>
  <c r="J57" i="7"/>
  <c r="G57" i="7"/>
  <c r="G36" i="7"/>
  <c r="N36" i="7"/>
  <c r="Q36" i="7"/>
  <c r="J19" i="9"/>
  <c r="I19" i="9"/>
  <c r="P19" i="9"/>
  <c r="H19" i="9"/>
  <c r="O19" i="9"/>
  <c r="R19" i="9"/>
  <c r="S19" i="9"/>
  <c r="L19" i="9"/>
  <c r="K19" i="9"/>
  <c r="Q19" i="9"/>
  <c r="S39" i="9"/>
  <c r="M46" i="9"/>
  <c r="O46" i="9"/>
  <c r="K46" i="9"/>
  <c r="M58" i="9"/>
  <c r="P58" i="9"/>
  <c r="O58" i="9"/>
  <c r="S58" i="9"/>
  <c r="K58" i="9"/>
  <c r="L58" i="9"/>
  <c r="N58" i="9"/>
  <c r="H58" i="9"/>
  <c r="Q31" i="7"/>
  <c r="P29" i="7"/>
  <c r="D50" i="14"/>
  <c r="G37" i="24"/>
  <c r="I38" i="14"/>
  <c r="F38" i="14"/>
  <c r="G12" i="7"/>
  <c r="O20" i="7"/>
  <c r="I14" i="7"/>
  <c r="E60" i="14"/>
  <c r="H25" i="12"/>
  <c r="P20" i="7"/>
  <c r="O33" i="14"/>
  <c r="N8" i="7"/>
  <c r="J16" i="7"/>
  <c r="M36" i="12"/>
  <c r="D36" i="12"/>
  <c r="O36" i="12"/>
  <c r="N21" i="12"/>
  <c r="E21" i="12"/>
  <c r="I21" i="12"/>
  <c r="G21" i="12"/>
  <c r="G15" i="12"/>
  <c r="F15" i="12"/>
  <c r="O15" i="12"/>
  <c r="J15" i="12"/>
  <c r="N11" i="12"/>
  <c r="D11" i="12"/>
  <c r="K11" i="12"/>
  <c r="H11" i="12"/>
  <c r="M11" i="12"/>
  <c r="J7" i="12"/>
  <c r="G7" i="12"/>
  <c r="D7" i="12"/>
  <c r="P28" i="14"/>
  <c r="D28" i="14"/>
  <c r="O28" i="14"/>
  <c r="H28" i="14"/>
  <c r="M28" i="14"/>
  <c r="J23" i="14"/>
  <c r="M23" i="14"/>
  <c r="I23" i="14"/>
  <c r="H23" i="14"/>
  <c r="P23" i="14"/>
  <c r="D23" i="14"/>
  <c r="F19" i="14"/>
  <c r="P19" i="14"/>
  <c r="N19" i="14"/>
  <c r="H19" i="14"/>
  <c r="G19" i="14"/>
  <c r="C19" i="14"/>
  <c r="K15" i="14"/>
  <c r="O9" i="14"/>
  <c r="E9" i="14"/>
  <c r="J9" i="14"/>
  <c r="C9" i="14"/>
  <c r="D9" i="14"/>
  <c r="L9" i="14"/>
  <c r="F9" i="14"/>
  <c r="G42" i="7"/>
  <c r="N42" i="7"/>
  <c r="J42" i="7"/>
  <c r="L42" i="7"/>
  <c r="P38" i="7"/>
  <c r="G38" i="7"/>
  <c r="H38" i="7"/>
  <c r="J38" i="7"/>
  <c r="M38" i="7"/>
  <c r="Q38" i="7"/>
  <c r="N38" i="7"/>
  <c r="I33" i="7"/>
  <c r="O33" i="7"/>
  <c r="N19" i="9"/>
  <c r="G58" i="9"/>
  <c r="G19" i="9"/>
  <c r="J32" i="24"/>
  <c r="C36" i="24"/>
  <c r="H36" i="24"/>
  <c r="J36" i="24"/>
  <c r="K29" i="7"/>
  <c r="M29" i="7"/>
  <c r="O29" i="7"/>
  <c r="Q29" i="7"/>
  <c r="Q18" i="7"/>
  <c r="H18" i="7"/>
  <c r="L18" i="7"/>
  <c r="N18" i="7"/>
  <c r="M18" i="7"/>
  <c r="J18" i="7"/>
  <c r="O18" i="7"/>
  <c r="K18" i="7"/>
  <c r="J60" i="9"/>
  <c r="M60" i="9"/>
  <c r="I60" i="9"/>
  <c r="N29" i="7"/>
  <c r="B7" i="24"/>
  <c r="H7" i="24" s="1"/>
  <c r="G29" i="7"/>
  <c r="J36" i="7"/>
  <c r="O14" i="7"/>
  <c r="H14" i="7"/>
  <c r="G16" i="7"/>
  <c r="N30" i="12"/>
  <c r="J30" i="12"/>
  <c r="G30" i="12"/>
  <c r="L33" i="14"/>
  <c r="J33" i="14"/>
  <c r="G33" i="14"/>
  <c r="I33" i="14"/>
  <c r="P33" i="14"/>
  <c r="M33" i="14"/>
  <c r="G14" i="14"/>
  <c r="M14" i="14"/>
  <c r="J14" i="14"/>
  <c r="K14" i="14"/>
  <c r="D14" i="14"/>
  <c r="F50" i="14"/>
  <c r="H26" i="12"/>
  <c r="F60" i="24"/>
  <c r="G20" i="7"/>
  <c r="J56" i="24"/>
  <c r="F56" i="24"/>
  <c r="K56" i="24"/>
  <c r="H56" i="24"/>
  <c r="L10" i="14"/>
  <c r="J10" i="14"/>
  <c r="H10" i="14"/>
  <c r="P10" i="14"/>
  <c r="F10" i="14"/>
  <c r="N10" i="14"/>
  <c r="I10" i="14"/>
  <c r="G10" i="14"/>
  <c r="O10" i="14"/>
  <c r="I22" i="7"/>
  <c r="K22" i="7"/>
  <c r="M22" i="7"/>
  <c r="L22" i="7"/>
  <c r="G22" i="7"/>
  <c r="O22" i="7"/>
  <c r="N14" i="7"/>
  <c r="P14" i="7"/>
  <c r="K14" i="7"/>
  <c r="J14" i="7"/>
  <c r="Q10" i="7"/>
  <c r="I10" i="7"/>
  <c r="K10" i="7"/>
  <c r="M10" i="7"/>
  <c r="L10" i="7"/>
  <c r="P10" i="7"/>
  <c r="O10" i="7"/>
  <c r="G10" i="7"/>
  <c r="C10" i="14"/>
  <c r="I18" i="7"/>
  <c r="O50" i="14"/>
  <c r="M10" i="14"/>
  <c r="K16" i="7"/>
  <c r="N20" i="7"/>
  <c r="Q57" i="7"/>
  <c r="G60" i="24"/>
  <c r="L8" i="7"/>
  <c r="J35" i="12"/>
  <c r="N35" i="12"/>
  <c r="H35" i="12"/>
  <c r="L25" i="12"/>
  <c r="N25" i="12"/>
  <c r="M25" i="12"/>
  <c r="O25" i="12"/>
  <c r="H38" i="14"/>
  <c r="J38" i="14"/>
  <c r="E38" i="14"/>
  <c r="C38" i="14"/>
  <c r="K9" i="24"/>
  <c r="F9" i="24"/>
  <c r="I9" i="24"/>
  <c r="M30" i="12"/>
  <c r="H30" i="12"/>
  <c r="M29" i="14"/>
  <c r="Q34" i="7"/>
  <c r="L20" i="7"/>
  <c r="C56" i="24"/>
  <c r="N29" i="14"/>
  <c r="E40" i="12"/>
  <c r="H34" i="12"/>
  <c r="L34" i="12"/>
  <c r="M34" i="12"/>
  <c r="I34" i="12"/>
  <c r="O34" i="12"/>
  <c r="N34" i="12"/>
  <c r="K20" i="12"/>
  <c r="F20" i="12"/>
  <c r="L20" i="12"/>
  <c r="M20" i="12"/>
  <c r="E20" i="12"/>
  <c r="J20" i="12"/>
  <c r="I20" i="12"/>
  <c r="O20" i="12"/>
  <c r="F33" i="24"/>
  <c r="G33" i="24"/>
  <c r="H33" i="24"/>
  <c r="I26" i="9"/>
  <c r="I29" i="7"/>
  <c r="J29" i="7"/>
  <c r="N60" i="14"/>
  <c r="L30" i="12"/>
  <c r="H33" i="14"/>
  <c r="K57" i="7"/>
  <c r="Q14" i="7"/>
  <c r="E10" i="14"/>
  <c r="K36" i="24"/>
  <c r="I36" i="24"/>
  <c r="O14" i="14"/>
  <c r="G25" i="12"/>
  <c r="H10" i="7"/>
  <c r="H22" i="7"/>
  <c r="K33" i="24"/>
  <c r="G56" i="24"/>
  <c r="J11" i="12"/>
  <c r="G29" i="14"/>
  <c r="N22" i="7"/>
  <c r="G57" i="12"/>
  <c r="M57" i="12"/>
  <c r="J57" i="12"/>
  <c r="F45" i="12"/>
  <c r="N45" i="12"/>
  <c r="K45" i="12"/>
  <c r="L45" i="12"/>
  <c r="E45" i="12"/>
  <c r="H45" i="12"/>
  <c r="J45" i="12"/>
  <c r="G45" i="12"/>
  <c r="O45" i="12"/>
  <c r="C37" i="24"/>
  <c r="G28" i="24"/>
  <c r="J13" i="24"/>
  <c r="C13" i="24"/>
  <c r="I13" i="24"/>
  <c r="M19" i="9"/>
  <c r="G44" i="12"/>
  <c r="I39" i="12"/>
  <c r="L39" i="12"/>
  <c r="G42" i="14"/>
  <c r="L32" i="14"/>
  <c r="H32" i="14"/>
  <c r="C17" i="24"/>
  <c r="I17" i="24"/>
  <c r="G8" i="24"/>
  <c r="H8" i="24"/>
  <c r="K61" i="7"/>
  <c r="H61" i="7"/>
  <c r="Q8" i="9"/>
  <c r="M24" i="9"/>
  <c r="P24" i="9"/>
  <c r="L24" i="9"/>
  <c r="G24" i="9"/>
  <c r="S24" i="9"/>
  <c r="H24" i="9"/>
  <c r="O24" i="9"/>
  <c r="J24" i="9"/>
  <c r="R25" i="9"/>
  <c r="I24" i="9"/>
  <c r="K24" i="9"/>
  <c r="N53" i="12"/>
  <c r="H47" i="14"/>
  <c r="M47" i="14"/>
  <c r="K43" i="12"/>
  <c r="O43" i="12"/>
  <c r="M17" i="12"/>
  <c r="L17" i="12"/>
  <c r="G17" i="12"/>
  <c r="J25" i="24"/>
  <c r="K25" i="24"/>
  <c r="J48" i="12"/>
  <c r="O48" i="12"/>
  <c r="I29" i="24"/>
  <c r="C29" i="24"/>
  <c r="N9" i="9"/>
  <c r="O9" i="9"/>
  <c r="I9" i="9"/>
  <c r="H35" i="14"/>
  <c r="I43" i="24"/>
  <c r="J35" i="24"/>
  <c r="I27" i="24"/>
  <c r="K19" i="24"/>
  <c r="R26" i="9"/>
  <c r="G30" i="9"/>
  <c r="K35" i="9"/>
  <c r="L37" i="9"/>
  <c r="H44" i="9"/>
  <c r="P44" i="9"/>
  <c r="J42" i="9"/>
  <c r="O42" i="9"/>
  <c r="H35" i="9"/>
  <c r="O44" i="9"/>
  <c r="H30" i="9"/>
  <c r="S10" i="9"/>
  <c r="M10" i="9"/>
  <c r="K10" i="9"/>
  <c r="J23" i="9"/>
  <c r="P23" i="9"/>
  <c r="K40" i="9"/>
  <c r="O40" i="9"/>
  <c r="M58" i="7"/>
  <c r="O47" i="12"/>
  <c r="D23" i="12"/>
  <c r="F19" i="24"/>
  <c r="K60" i="7"/>
  <c r="M60" i="7"/>
  <c r="L23" i="9"/>
  <c r="M44" i="9"/>
  <c r="M23" i="9"/>
  <c r="P49" i="9"/>
  <c r="Q49" i="9"/>
  <c r="M37" i="9"/>
  <c r="H61" i="9"/>
  <c r="G44" i="9"/>
  <c r="G40" i="9"/>
  <c r="R42" i="9"/>
  <c r="L30" i="9"/>
  <c r="I7" i="24"/>
  <c r="I8" i="1" l="1"/>
  <c r="I49" i="1"/>
  <c r="D10" i="1"/>
  <c r="D17" i="1"/>
  <c r="D24" i="1"/>
  <c r="D44" i="1"/>
  <c r="D49" i="1"/>
  <c r="I10" i="1"/>
  <c r="I52" i="1"/>
  <c r="D31" i="1"/>
  <c r="I12" i="1"/>
  <c r="D11" i="1"/>
  <c r="D18" i="1"/>
  <c r="D33" i="1"/>
  <c r="D50" i="1"/>
  <c r="D56" i="1"/>
  <c r="I42" i="1"/>
  <c r="I55" i="1"/>
  <c r="D32" i="1"/>
  <c r="D15" i="1"/>
  <c r="I35" i="1"/>
  <c r="D12" i="1"/>
  <c r="D19" i="1"/>
  <c r="D35" i="1"/>
  <c r="D57" i="1"/>
  <c r="I25" i="1"/>
  <c r="I44" i="1"/>
  <c r="I58" i="1"/>
  <c r="D34" i="1"/>
  <c r="D20" i="1"/>
  <c r="D55" i="1"/>
  <c r="D26" i="1"/>
  <c r="D47" i="1"/>
  <c r="D58" i="1"/>
  <c r="I11" i="1"/>
  <c r="I60" i="1"/>
  <c r="D42" i="1"/>
  <c r="D37" i="1"/>
  <c r="D14" i="1"/>
  <c r="D27" i="1"/>
  <c r="D59" i="1"/>
  <c r="D9" i="1"/>
  <c r="D43" i="1"/>
  <c r="D41" i="1"/>
  <c r="D13" i="1"/>
  <c r="D39" i="1"/>
  <c r="D53" i="1"/>
  <c r="D60" i="1"/>
  <c r="I17" i="1"/>
  <c r="I47" i="1"/>
  <c r="I9" i="1"/>
  <c r="D36" i="1"/>
  <c r="I39" i="1"/>
  <c r="D8" i="1"/>
  <c r="D23" i="1"/>
  <c r="I26" i="1"/>
  <c r="D40" i="1"/>
  <c r="J7" i="24"/>
  <c r="G7" i="24"/>
  <c r="I24" i="24"/>
  <c r="G32" i="24"/>
  <c r="H41" i="24"/>
  <c r="I26" i="24"/>
  <c r="J18" i="24"/>
  <c r="C58" i="24"/>
  <c r="I47" i="24"/>
  <c r="J40" i="24"/>
  <c r="G24" i="24"/>
  <c r="G30" i="24"/>
  <c r="G39" i="24"/>
  <c r="J23" i="24"/>
  <c r="G40" i="24"/>
  <c r="C40" i="24"/>
  <c r="J27" i="24"/>
  <c r="J49" i="24"/>
  <c r="G27" i="24"/>
  <c r="G14" i="24"/>
  <c r="J55" i="24"/>
  <c r="I22" i="24"/>
  <c r="I61" i="24"/>
  <c r="H57" i="24"/>
  <c r="C7" i="24"/>
  <c r="J28" i="24"/>
  <c r="I45" i="24"/>
  <c r="C32" i="24"/>
  <c r="C41" i="24"/>
  <c r="G26" i="24"/>
  <c r="F26" i="24"/>
  <c r="J26" i="24"/>
  <c r="F53" i="24"/>
  <c r="J20" i="24"/>
  <c r="H20" i="24"/>
  <c r="C34" i="24"/>
  <c r="G20" i="24"/>
  <c r="F43" i="24"/>
  <c r="K20" i="24"/>
  <c r="H53" i="24"/>
  <c r="C51" i="24"/>
  <c r="C24" i="24"/>
  <c r="F57" i="24"/>
  <c r="I53" i="24"/>
  <c r="G49" i="24"/>
  <c r="J45" i="24"/>
  <c r="I41" i="24"/>
  <c r="F32" i="24"/>
  <c r="C28" i="24"/>
  <c r="C20" i="24"/>
  <c r="K7" i="24"/>
  <c r="K32" i="24"/>
  <c r="H24" i="24"/>
  <c r="G34" i="24"/>
  <c r="K34" i="24"/>
  <c r="G18" i="24"/>
  <c r="H39" i="24"/>
  <c r="F18" i="24"/>
  <c r="J53" i="24"/>
  <c r="H43" i="24"/>
  <c r="C57" i="24"/>
  <c r="J57" i="24"/>
  <c r="K57" i="24"/>
  <c r="G23" i="24"/>
  <c r="H51" i="24"/>
  <c r="K49" i="24"/>
  <c r="C44" i="24"/>
  <c r="F39" i="24"/>
  <c r="I48" i="24"/>
  <c r="K44" i="24"/>
  <c r="K27" i="24"/>
  <c r="F23" i="24"/>
  <c r="K45" i="24"/>
  <c r="K28" i="24"/>
  <c r="I10" i="24"/>
  <c r="G53" i="24"/>
  <c r="H34" i="24"/>
  <c r="K14" i="24"/>
  <c r="K10" i="24"/>
  <c r="C14" i="24"/>
  <c r="F24" i="24"/>
  <c r="K41" i="24"/>
  <c r="F7" i="24"/>
  <c r="G45" i="24"/>
  <c r="K26" i="24"/>
  <c r="C47" i="24"/>
  <c r="F10" i="24"/>
  <c r="H30" i="24"/>
  <c r="G58" i="24"/>
  <c r="K55" i="24"/>
  <c r="C18" i="24"/>
  <c r="K18" i="24"/>
  <c r="G10" i="24"/>
  <c r="J43" i="24"/>
  <c r="C48" i="24"/>
  <c r="H14" i="24"/>
  <c r="K39" i="24"/>
  <c r="H26" i="24"/>
  <c r="J58" i="24"/>
  <c r="H28" i="24"/>
  <c r="C10" i="24"/>
  <c r="F28" i="24"/>
  <c r="K58" i="24"/>
  <c r="I14" i="24"/>
  <c r="J54" i="12"/>
  <c r="O54" i="12"/>
  <c r="N54" i="12"/>
  <c r="D54" i="12"/>
  <c r="F54" i="12"/>
  <c r="G54" i="12"/>
  <c r="E54" i="12"/>
  <c r="I54" i="12"/>
  <c r="L54" i="12"/>
  <c r="K54" i="12"/>
  <c r="J7" i="14"/>
  <c r="K7" i="14"/>
  <c r="O7" i="14"/>
  <c r="B6" i="14"/>
  <c r="D40" i="12"/>
  <c r="L45" i="14"/>
  <c r="M7" i="14"/>
  <c r="H7" i="14"/>
  <c r="H59" i="12"/>
  <c r="N58" i="12"/>
  <c r="G58" i="12"/>
  <c r="L58" i="12"/>
  <c r="K58" i="12"/>
  <c r="F58" i="12"/>
  <c r="O58" i="12"/>
  <c r="I58" i="12"/>
  <c r="H58" i="12"/>
  <c r="H39" i="12"/>
  <c r="O39" i="12"/>
  <c r="E39" i="12"/>
  <c r="D39" i="12"/>
  <c r="N39" i="12"/>
  <c r="K39" i="12"/>
  <c r="F39" i="12"/>
  <c r="G39" i="12"/>
  <c r="I59" i="14"/>
  <c r="D59" i="14"/>
  <c r="G59" i="14"/>
  <c r="C59" i="14"/>
  <c r="L59" i="14"/>
  <c r="O59" i="14"/>
  <c r="P59" i="14"/>
  <c r="F59" i="14"/>
  <c r="J59" i="14"/>
  <c r="H59" i="14"/>
  <c r="E59" i="14"/>
  <c r="J30" i="14"/>
  <c r="D30" i="14"/>
  <c r="C30" i="14"/>
  <c r="H30" i="14"/>
  <c r="F30" i="14"/>
  <c r="L30" i="14"/>
  <c r="I30" i="14"/>
  <c r="K30" i="14"/>
  <c r="L18" i="14"/>
  <c r="O18" i="14"/>
  <c r="N18" i="14"/>
  <c r="K18" i="14"/>
  <c r="D18" i="14"/>
  <c r="G18" i="14"/>
  <c r="P18" i="14"/>
  <c r="E18" i="14"/>
  <c r="F40" i="12"/>
  <c r="E35" i="12"/>
  <c r="D55" i="14"/>
  <c r="O15" i="14"/>
  <c r="I45" i="14"/>
  <c r="C45" i="14"/>
  <c r="L51" i="12"/>
  <c r="D42" i="14"/>
  <c r="F7" i="14"/>
  <c r="G51" i="12"/>
  <c r="D51" i="12"/>
  <c r="N55" i="14"/>
  <c r="L13" i="12"/>
  <c r="N30" i="14"/>
  <c r="F18" i="14"/>
  <c r="E59" i="12"/>
  <c r="M22" i="14"/>
  <c r="M38" i="12"/>
  <c r="N38" i="12"/>
  <c r="K38" i="12"/>
  <c r="H38" i="12"/>
  <c r="D38" i="12"/>
  <c r="E38" i="12"/>
  <c r="H27" i="12"/>
  <c r="O27" i="12"/>
  <c r="F27" i="12"/>
  <c r="D27" i="12"/>
  <c r="G27" i="12"/>
  <c r="J27" i="12"/>
  <c r="N27" i="12"/>
  <c r="K27" i="12"/>
  <c r="L27" i="12"/>
  <c r="E27" i="12"/>
  <c r="F29" i="14"/>
  <c r="K29" i="14"/>
  <c r="P29" i="14"/>
  <c r="E29" i="14"/>
  <c r="D29" i="14"/>
  <c r="J11" i="14"/>
  <c r="D11" i="14"/>
  <c r="F11" i="14"/>
  <c r="I11" i="14"/>
  <c r="C11" i="14"/>
  <c r="G11" i="14"/>
  <c r="M11" i="14"/>
  <c r="N11" i="14"/>
  <c r="G45" i="14"/>
  <c r="D7" i="14"/>
  <c r="P7" i="14"/>
  <c r="M54" i="12"/>
  <c r="K35" i="12"/>
  <c r="N45" i="14"/>
  <c r="G7" i="14"/>
  <c r="H42" i="14"/>
  <c r="H18" i="14"/>
  <c r="C15" i="14"/>
  <c r="D43" i="12"/>
  <c r="F43" i="12"/>
  <c r="E43" i="12"/>
  <c r="M43" i="12"/>
  <c r="G43" i="12"/>
  <c r="H43" i="12"/>
  <c r="F31" i="12"/>
  <c r="O31" i="12"/>
  <c r="K31" i="12"/>
  <c r="I31" i="12"/>
  <c r="M31" i="12"/>
  <c r="H31" i="12"/>
  <c r="J31" i="12"/>
  <c r="G31" i="12"/>
  <c r="E25" i="12"/>
  <c r="I25" i="12"/>
  <c r="J25" i="12"/>
  <c r="D25" i="12"/>
  <c r="K25" i="12"/>
  <c r="I19" i="12"/>
  <c r="L19" i="12"/>
  <c r="M19" i="12"/>
  <c r="D19" i="12"/>
  <c r="J19" i="12"/>
  <c r="H19" i="12"/>
  <c r="F19" i="12"/>
  <c r="K19" i="12"/>
  <c r="J10" i="12"/>
  <c r="G10" i="12"/>
  <c r="N10" i="12"/>
  <c r="I10" i="12"/>
  <c r="O10" i="12"/>
  <c r="M34" i="14"/>
  <c r="J34" i="14"/>
  <c r="D34" i="14"/>
  <c r="G34" i="14"/>
  <c r="I34" i="14"/>
  <c r="K34" i="14"/>
  <c r="O34" i="14"/>
  <c r="C34" i="14"/>
  <c r="L34" i="14"/>
  <c r="F34" i="14"/>
  <c r="G59" i="12"/>
  <c r="J59" i="12"/>
  <c r="L59" i="12"/>
  <c r="M59" i="12"/>
  <c r="K59" i="12"/>
  <c r="O59" i="12"/>
  <c r="I59" i="12"/>
  <c r="H40" i="12"/>
  <c r="N40" i="12"/>
  <c r="J40" i="12"/>
  <c r="O40" i="12"/>
  <c r="K40" i="12"/>
  <c r="I55" i="14"/>
  <c r="J55" i="14"/>
  <c r="E55" i="14"/>
  <c r="F45" i="14"/>
  <c r="D45" i="14"/>
  <c r="H45" i="14"/>
  <c r="J45" i="14"/>
  <c r="P45" i="14"/>
  <c r="M45" i="14"/>
  <c r="P13" i="14"/>
  <c r="E13" i="14"/>
  <c r="L13" i="14"/>
  <c r="N13" i="14"/>
  <c r="C13" i="14"/>
  <c r="F13" i="14"/>
  <c r="I40" i="12"/>
  <c r="K45" i="14"/>
  <c r="P55" i="14"/>
  <c r="E45" i="14"/>
  <c r="K13" i="14"/>
  <c r="H13" i="14"/>
  <c r="K26" i="12"/>
  <c r="J26" i="12"/>
  <c r="N26" i="12"/>
  <c r="F26" i="12"/>
  <c r="G26" i="12"/>
  <c r="P22" i="14"/>
  <c r="O22" i="14"/>
  <c r="K22" i="14"/>
  <c r="E22" i="14"/>
  <c r="L22" i="14"/>
  <c r="G22" i="14"/>
  <c r="I22" i="14"/>
  <c r="F22" i="14"/>
  <c r="N22" i="14"/>
  <c r="G35" i="12"/>
  <c r="G40" i="12"/>
  <c r="L55" i="14"/>
  <c r="I26" i="12"/>
  <c r="J58" i="12"/>
  <c r="O26" i="14"/>
  <c r="E58" i="12"/>
  <c r="L7" i="14"/>
  <c r="I26" i="14"/>
  <c r="N59" i="14"/>
  <c r="G13" i="14"/>
  <c r="K47" i="12"/>
  <c r="M47" i="12"/>
  <c r="F47" i="12"/>
  <c r="H47" i="12"/>
  <c r="H42" i="12"/>
  <c r="J42" i="12"/>
  <c r="G42" i="12"/>
  <c r="K42" i="12"/>
  <c r="D42" i="12"/>
  <c r="N42" i="12"/>
  <c r="F42" i="12"/>
  <c r="J14" i="12"/>
  <c r="N14" i="12"/>
  <c r="F14" i="12"/>
  <c r="D14" i="12"/>
  <c r="E14" i="12"/>
  <c r="G14" i="12"/>
  <c r="D9" i="12"/>
  <c r="K9" i="12"/>
  <c r="F9" i="12"/>
  <c r="C6" i="12"/>
  <c r="M9" i="12"/>
  <c r="J9" i="12"/>
  <c r="I9" i="12"/>
  <c r="L9" i="12"/>
  <c r="B6" i="12"/>
  <c r="K47" i="14"/>
  <c r="D47" i="14"/>
  <c r="I47" i="14"/>
  <c r="O47" i="14"/>
  <c r="J47" i="14"/>
  <c r="F47" i="14"/>
  <c r="N47" i="14"/>
  <c r="C47" i="14"/>
  <c r="G47" i="14"/>
  <c r="P38" i="14"/>
  <c r="N38" i="14"/>
  <c r="K38" i="14"/>
  <c r="L38" i="14"/>
  <c r="G38" i="14"/>
  <c r="D38" i="14"/>
  <c r="K33" i="14"/>
  <c r="E33" i="14"/>
  <c r="F33" i="14"/>
  <c r="D33" i="14"/>
  <c r="N33" i="14"/>
  <c r="C33" i="14"/>
  <c r="J21" i="14"/>
  <c r="G21" i="14"/>
  <c r="O21" i="14"/>
  <c r="K21" i="14"/>
  <c r="I21" i="14"/>
  <c r="F21" i="14"/>
  <c r="L21" i="14"/>
  <c r="P21" i="14"/>
  <c r="G55" i="14"/>
  <c r="L40" i="12"/>
  <c r="I7" i="14"/>
  <c r="C7" i="14"/>
  <c r="H54" i="12"/>
  <c r="M55" i="14"/>
  <c r="O51" i="12"/>
  <c r="K51" i="12"/>
  <c r="E51" i="12"/>
  <c r="F35" i="12"/>
  <c r="O35" i="12"/>
  <c r="L35" i="12"/>
  <c r="M35" i="12"/>
  <c r="J23" i="12"/>
  <c r="N23" i="12"/>
  <c r="L23" i="12"/>
  <c r="F23" i="12"/>
  <c r="M23" i="12"/>
  <c r="K23" i="12"/>
  <c r="M13" i="12"/>
  <c r="J13" i="12"/>
  <c r="O13" i="12"/>
  <c r="I13" i="12"/>
  <c r="G13" i="12"/>
  <c r="D13" i="12"/>
  <c r="F13" i="12"/>
  <c r="L42" i="14"/>
  <c r="I42" i="14"/>
  <c r="O42" i="14"/>
  <c r="J42" i="14"/>
  <c r="N42" i="14"/>
  <c r="F42" i="14"/>
  <c r="N26" i="14"/>
  <c r="E26" i="14"/>
  <c r="L26" i="14"/>
  <c r="K26" i="14"/>
  <c r="H26" i="14"/>
  <c r="G26" i="14"/>
  <c r="N15" i="14"/>
  <c r="D15" i="14"/>
  <c r="I15" i="14"/>
  <c r="G15" i="14"/>
  <c r="E15" i="14"/>
  <c r="F15" i="14"/>
  <c r="I13" i="14"/>
  <c r="E42" i="14"/>
  <c r="H55" i="14"/>
  <c r="C55" i="14"/>
  <c r="K55" i="14"/>
  <c r="D26" i="12"/>
  <c r="F55" i="14"/>
  <c r="I51" i="12"/>
  <c r="M51" i="12"/>
  <c r="O23" i="12"/>
  <c r="H22" i="14"/>
  <c r="J39" i="12"/>
  <c r="N7" i="14"/>
  <c r="P30" i="14"/>
  <c r="N51" i="12"/>
  <c r="N59" i="12"/>
  <c r="M39" i="12"/>
  <c r="H23" i="12"/>
  <c r="M13" i="14"/>
  <c r="F59" i="12"/>
  <c r="H55" i="12"/>
  <c r="J55" i="12"/>
  <c r="F55" i="12"/>
  <c r="G55" i="12"/>
  <c r="G50" i="12"/>
  <c r="J50" i="12"/>
  <c r="O50" i="12"/>
  <c r="E50" i="12"/>
  <c r="F50" i="12"/>
  <c r="L50" i="12"/>
  <c r="K50" i="12"/>
  <c r="M50" i="12"/>
  <c r="D50" i="12"/>
  <c r="I17" i="12"/>
  <c r="F17" i="12"/>
  <c r="D17" i="12"/>
  <c r="K17" i="12"/>
  <c r="E17" i="12"/>
  <c r="N17" i="12"/>
  <c r="H17" i="12"/>
  <c r="K51" i="14"/>
  <c r="P51" i="14"/>
  <c r="G51" i="14"/>
  <c r="O51" i="14"/>
  <c r="C51" i="14"/>
  <c r="J51" i="14"/>
  <c r="L51" i="14"/>
  <c r="E51" i="14"/>
  <c r="H51" i="14"/>
  <c r="N51" i="14"/>
  <c r="D51" i="14"/>
  <c r="G41" i="14"/>
  <c r="P41" i="14"/>
  <c r="F41" i="14"/>
  <c r="D41" i="14"/>
  <c r="O41" i="14"/>
  <c r="J41" i="14"/>
  <c r="L41" i="14"/>
  <c r="H41" i="14"/>
  <c r="I25" i="14"/>
  <c r="O25" i="14"/>
  <c r="G25" i="14"/>
  <c r="H25" i="14"/>
  <c r="E25" i="14"/>
  <c r="C25" i="14"/>
  <c r="M25" i="14"/>
  <c r="K25" i="14"/>
  <c r="D25" i="14"/>
  <c r="L25" i="14"/>
  <c r="L14" i="14"/>
  <c r="E14" i="14"/>
  <c r="H14" i="14"/>
  <c r="N14" i="14"/>
  <c r="C14" i="14"/>
  <c r="F14" i="14"/>
  <c r="K24" i="12"/>
  <c r="E12" i="14"/>
  <c r="L31" i="14"/>
  <c r="P27" i="14"/>
  <c r="O25" i="9"/>
  <c r="J25" i="9"/>
  <c r="S8" i="9"/>
  <c r="Q60" i="9"/>
  <c r="I46" i="9"/>
  <c r="P46" i="9"/>
  <c r="N39" i="9"/>
  <c r="N60" i="9"/>
  <c r="Q37" i="9"/>
  <c r="G11" i="9"/>
  <c r="H20" i="9"/>
  <c r="I25" i="9"/>
  <c r="S11" i="9"/>
  <c r="R11" i="9"/>
  <c r="M25" i="9"/>
  <c r="J28" i="9"/>
  <c r="K42" i="9"/>
  <c r="Q39" i="9"/>
  <c r="N20" i="9"/>
  <c r="M20" i="9"/>
  <c r="N37" i="9"/>
  <c r="L8" i="9"/>
  <c r="L60" i="9"/>
  <c r="N46" i="9"/>
  <c r="O39" i="9"/>
  <c r="L39" i="9"/>
  <c r="R58" i="9"/>
  <c r="Q42" i="9"/>
  <c r="H42" i="9"/>
  <c r="G42" i="9"/>
  <c r="J11" i="9"/>
  <c r="G8" i="9"/>
  <c r="O28" i="9"/>
  <c r="L25" i="9"/>
  <c r="K20" i="9"/>
  <c r="J61" i="9"/>
  <c r="M39" i="9"/>
  <c r="L11" i="9"/>
  <c r="K8" i="9"/>
  <c r="G20" i="9"/>
  <c r="Q20" i="9"/>
  <c r="R44" i="9"/>
  <c r="J8" i="9"/>
  <c r="K39" i="9"/>
  <c r="H55" i="9"/>
  <c r="S60" i="9"/>
  <c r="H46" i="9"/>
  <c r="H39" i="9"/>
  <c r="P39" i="9"/>
  <c r="G55" i="9"/>
  <c r="L20" i="9"/>
  <c r="I42" i="9"/>
  <c r="I11" i="9"/>
  <c r="H37" i="9"/>
  <c r="M8" i="9"/>
  <c r="I28" i="9"/>
  <c r="P25" i="9"/>
  <c r="N28" i="9"/>
  <c r="S20" i="9"/>
  <c r="I8" i="9"/>
  <c r="R20" i="9"/>
  <c r="H11" i="9"/>
  <c r="G39" i="9"/>
  <c r="O20" i="9"/>
  <c r="P55" i="9"/>
  <c r="P42" i="9"/>
  <c r="H25" i="9"/>
  <c r="R8" i="9"/>
  <c r="O55" i="9"/>
  <c r="N55" i="9"/>
  <c r="O60" i="9"/>
  <c r="L46" i="9"/>
  <c r="I39" i="9"/>
  <c r="J55" i="9"/>
  <c r="O11" i="9"/>
  <c r="K25" i="9"/>
  <c r="N8" i="9"/>
  <c r="K28" i="9"/>
  <c r="H28" i="9"/>
  <c r="J37" i="9"/>
  <c r="M42" i="9"/>
  <c r="H8" i="9"/>
  <c r="L55" i="9"/>
  <c r="Q46" i="9"/>
  <c r="G46" i="9"/>
  <c r="P60" i="9"/>
  <c r="R39" i="9"/>
  <c r="D7" i="9"/>
  <c r="K55" i="9"/>
  <c r="Q11" i="9"/>
  <c r="J20" i="9"/>
  <c r="M11" i="9"/>
  <c r="M28" i="9"/>
  <c r="P28" i="9"/>
  <c r="I55" i="9"/>
  <c r="I40" i="7"/>
  <c r="Q40" i="7"/>
  <c r="L17" i="7"/>
  <c r="O21" i="7"/>
  <c r="P37" i="7"/>
  <c r="P31" i="7"/>
  <c r="I17" i="7"/>
  <c r="P17" i="7"/>
  <c r="H21" i="7"/>
  <c r="K24" i="7"/>
  <c r="G33" i="7"/>
  <c r="G40" i="7"/>
  <c r="L59" i="7"/>
  <c r="P36" i="7"/>
  <c r="J24" i="7"/>
  <c r="N34" i="7"/>
  <c r="H8" i="7"/>
  <c r="J51" i="7"/>
  <c r="P51" i="7"/>
  <c r="L43" i="7"/>
  <c r="M40" i="7"/>
  <c r="K19" i="7"/>
  <c r="Q21" i="7"/>
  <c r="I37" i="7"/>
  <c r="G58" i="7"/>
  <c r="M37" i="7"/>
  <c r="K36" i="7"/>
  <c r="O56" i="7"/>
  <c r="L58" i="7"/>
  <c r="M15" i="7"/>
  <c r="Q37" i="7"/>
  <c r="G37" i="7"/>
  <c r="I48" i="7"/>
  <c r="N50" i="7"/>
  <c r="M51" i="7"/>
  <c r="K50" i="7"/>
  <c r="M9" i="7"/>
  <c r="O9" i="7"/>
  <c r="P33" i="7"/>
  <c r="P9" i="7"/>
  <c r="M43" i="7"/>
  <c r="M59" i="7"/>
  <c r="L15" i="7"/>
  <c r="J8" i="7"/>
  <c r="P58" i="7"/>
  <c r="G50" i="7"/>
  <c r="P39" i="7"/>
  <c r="H36" i="7"/>
  <c r="M30" i="7"/>
  <c r="P24" i="7"/>
  <c r="G9" i="7"/>
  <c r="Q33" i="7"/>
  <c r="K40" i="7"/>
  <c r="Q59" i="7"/>
  <c r="J31" i="7"/>
  <c r="I36" i="7"/>
  <c r="Q8" i="7"/>
  <c r="H43" i="7"/>
  <c r="N28" i="7"/>
  <c r="O30" i="7"/>
  <c r="G28" i="7"/>
  <c r="O40" i="7"/>
  <c r="G19" i="7"/>
  <c r="P21" i="7"/>
  <c r="I59" i="7"/>
  <c r="I13" i="7"/>
  <c r="G56" i="7"/>
  <c r="G15" i="7"/>
  <c r="O37" i="7"/>
  <c r="M39" i="7"/>
  <c r="L48" i="7"/>
  <c r="P48" i="7"/>
  <c r="I50" i="7"/>
  <c r="Q9" i="7"/>
  <c r="M13" i="7"/>
  <c r="J17" i="7"/>
  <c r="N17" i="7"/>
  <c r="Q17" i="7"/>
  <c r="J19" i="7"/>
  <c r="Q12" i="7"/>
  <c r="G8" i="7"/>
  <c r="K51" i="7"/>
  <c r="J59" i="7"/>
  <c r="L40" i="7"/>
  <c r="K59" i="7"/>
  <c r="L21" i="7"/>
  <c r="P34" i="7"/>
  <c r="I8" i="7"/>
  <c r="H33" i="7"/>
  <c r="H40" i="7"/>
  <c r="P59" i="7"/>
  <c r="N31" i="7"/>
  <c r="M36" i="7"/>
  <c r="K43" i="7"/>
  <c r="Q43" i="7"/>
  <c r="G51" i="7"/>
  <c r="I24" i="7"/>
  <c r="L31" i="7"/>
  <c r="P28" i="7"/>
  <c r="Q28" i="7"/>
  <c r="M28" i="7"/>
  <c r="H30" i="7"/>
  <c r="H17" i="7"/>
  <c r="M19" i="7"/>
  <c r="Q13" i="7"/>
  <c r="H13" i="7"/>
  <c r="Q56" i="7"/>
  <c r="J15" i="7"/>
  <c r="K37" i="7"/>
  <c r="H37" i="7"/>
  <c r="H59" i="7"/>
  <c r="G48" i="7"/>
  <c r="H48" i="7"/>
  <c r="Q50" i="7"/>
  <c r="L9" i="7"/>
  <c r="P19" i="7"/>
  <c r="N9" i="7"/>
  <c r="J48" i="7"/>
  <c r="N10" i="7"/>
  <c r="I43" i="7"/>
  <c r="L19" i="7"/>
  <c r="H15" i="7"/>
  <c r="M33" i="7"/>
  <c r="I31" i="7"/>
  <c r="M24" i="7"/>
  <c r="L34" i="7"/>
  <c r="M34" i="7"/>
  <c r="O51" i="7"/>
  <c r="L51" i="7"/>
  <c r="I51" i="7"/>
  <c r="G43" i="7"/>
  <c r="P40" i="7"/>
  <c r="O17" i="7"/>
  <c r="H19" i="7"/>
  <c r="Q58" i="7"/>
  <c r="K13" i="7"/>
  <c r="O58" i="7"/>
  <c r="I15" i="7"/>
  <c r="J37" i="7"/>
  <c r="N37" i="7"/>
  <c r="N59" i="7"/>
  <c r="N15" i="7"/>
  <c r="P15" i="7"/>
  <c r="G39" i="7"/>
  <c r="O39" i="7"/>
  <c r="O48" i="7"/>
  <c r="I58" i="7"/>
  <c r="M21" i="7"/>
  <c r="I9" i="7"/>
  <c r="I19" i="7"/>
  <c r="Q48" i="7"/>
  <c r="M8" i="7"/>
  <c r="N40" i="7"/>
  <c r="O31" i="7"/>
  <c r="J43" i="7"/>
  <c r="G21" i="7"/>
  <c r="K21" i="7"/>
  <c r="O8" i="7"/>
  <c r="K31" i="7"/>
  <c r="L33" i="7"/>
  <c r="H31" i="7"/>
  <c r="L24" i="7"/>
  <c r="O24" i="7"/>
  <c r="D7" i="7"/>
  <c r="H51" i="7"/>
  <c r="N30" i="7"/>
  <c r="P30" i="7"/>
  <c r="G31" i="7"/>
  <c r="K17" i="7"/>
  <c r="O19" i="7"/>
  <c r="O15" i="7"/>
  <c r="G59" i="7"/>
  <c r="H39" i="7"/>
  <c r="L39" i="7"/>
  <c r="I21" i="7"/>
  <c r="N21" i="7"/>
  <c r="K15" i="7"/>
  <c r="M6" i="12" l="1"/>
  <c r="O6" i="12"/>
  <c r="L6" i="12"/>
  <c r="F6" i="12"/>
  <c r="H6" i="12"/>
  <c r="D6" i="12"/>
  <c r="G6" i="12"/>
  <c r="E6" i="12"/>
  <c r="K6" i="12"/>
  <c r="J6" i="12"/>
  <c r="I6" i="12"/>
  <c r="N6" i="12"/>
  <c r="M6" i="14"/>
  <c r="H6" i="14"/>
  <c r="N6" i="14"/>
  <c r="C6" i="14"/>
  <c r="L6" i="14"/>
  <c r="O6" i="14"/>
  <c r="P6" i="14"/>
  <c r="G6" i="14"/>
  <c r="J6" i="14"/>
  <c r="I6" i="14"/>
  <c r="D6" i="14"/>
  <c r="E6" i="14"/>
  <c r="K6" i="14"/>
  <c r="F6" i="14"/>
  <c r="L7" i="9"/>
  <c r="J7" i="9"/>
  <c r="H7" i="9"/>
  <c r="N7" i="9"/>
  <c r="I7" i="9"/>
  <c r="M7" i="9"/>
  <c r="G7" i="9"/>
  <c r="P7" i="9"/>
  <c r="R7" i="9"/>
  <c r="S7" i="9"/>
  <c r="Q7" i="9"/>
  <c r="O7" i="9"/>
  <c r="K7" i="9"/>
  <c r="O7" i="7"/>
  <c r="I7" i="7"/>
  <c r="N7" i="7"/>
  <c r="L7" i="7"/>
  <c r="M7" i="7"/>
  <c r="Q7" i="7"/>
  <c r="J7" i="7"/>
  <c r="P7" i="7"/>
  <c r="H7" i="7"/>
  <c r="K7" i="7"/>
  <c r="G7" i="7"/>
</calcChain>
</file>

<file path=xl/sharedStrings.xml><?xml version="1.0" encoding="utf-8"?>
<sst xmlns="http://schemas.openxmlformats.org/spreadsheetml/2006/main" count="2419" uniqueCount="274">
  <si>
    <t>STATE</t>
  </si>
  <si>
    <t>1/</t>
  </si>
  <si>
    <t xml:space="preserve"> </t>
  </si>
  <si>
    <t>United States</t>
  </si>
  <si>
    <t xml:space="preserve">  </t>
  </si>
  <si>
    <t>SSP-MOE</t>
  </si>
  <si>
    <t>TWO-PARENT FAMILIES</t>
  </si>
  <si>
    <t>Alabama</t>
  </si>
  <si>
    <t>Alaska</t>
  </si>
  <si>
    <t>Arizona</t>
  </si>
  <si>
    <t>Arkansas</t>
  </si>
  <si>
    <t>California</t>
  </si>
  <si>
    <t>Colorado</t>
  </si>
  <si>
    <t xml:space="preserve">Connecticut </t>
  </si>
  <si>
    <t>Delaware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</si>
  <si>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</si>
  <si>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</si>
  <si>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</si>
  <si>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</si>
  <si>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</si>
  <si>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</si>
  <si>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</si>
  <si>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</si>
  <si>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</si>
  <si>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</si>
  <si>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</si>
  <si>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</si>
  <si>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</si>
  <si>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</si>
  <si>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</si>
  <si>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</si>
  <si>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</si>
  <si>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</si>
  <si>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</si>
  <si>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</si>
  <si>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</si>
  <si>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</si>
  <si>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</si>
  <si>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</si>
  <si>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</si>
  <si>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</si>
  <si>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</si>
  <si>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</si>
  <si>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</si>
  <si>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</si>
  <si>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</si>
  <si>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</si>
  <si>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</si>
  <si>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</si>
  <si>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</si>
  <si>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</si>
  <si>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</si>
  <si>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</si>
  <si>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</si>
  <si>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</si>
  <si>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</si>
  <si>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</si>
  <si>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</si>
  <si>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</si>
  <si>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</si>
  <si>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TWO-PARENT FAMILIES RATE</t>
  </si>
  <si>
    <t xml:space="preserve">Georgia </t>
  </si>
  <si>
    <t xml:space="preserve">Illinois </t>
  </si>
  <si>
    <t xml:space="preserve">Louisiana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</si>
  <si>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</si>
  <si>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</si>
  <si>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</si>
  <si>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</si>
  <si>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</si>
  <si>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</si>
  <si>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Nebraska </t>
  </si>
  <si>
    <t xml:space="preserve">New Hampshire </t>
  </si>
  <si>
    <t xml:space="preserve">New Jersey </t>
  </si>
  <si>
    <t xml:space="preserve">New York </t>
  </si>
  <si>
    <t xml:space="preserve">Oklahoma </t>
  </si>
  <si>
    <t xml:space="preserve">West Virginia </t>
  </si>
  <si>
    <t>District of Col.</t>
  </si>
  <si>
    <t>Rate</t>
  </si>
  <si>
    <t>ALL-FAMILIES RATE</t>
  </si>
  <si>
    <t>Combined</t>
  </si>
  <si>
    <t>1/ State has no TANF and/or SSP-MOE families subject to the two-parent rate.</t>
  </si>
  <si>
    <t>Adjusted Standard</t>
  </si>
  <si>
    <t>Caseload    Reduction Credit</t>
  </si>
  <si>
    <t>Number of TANF and SSP-MOE Families</t>
  </si>
  <si>
    <t>Number of Two-Parent Families</t>
  </si>
  <si>
    <t>Two-Parent Families with a Disabled Parent</t>
  </si>
  <si>
    <t xml:space="preserve">Two-Parent Families with a Non-Custodial Parent  </t>
  </si>
  <si>
    <t>Participation in a Tribal Work Program</t>
  </si>
  <si>
    <t>Total</t>
  </si>
  <si>
    <t>Families</t>
  </si>
  <si>
    <t>Job Search</t>
  </si>
  <si>
    <t>Number of Families Used in All Families Rate</t>
  </si>
  <si>
    <t>Number of Families with a Good Cause Domestic Violence Waiver</t>
  </si>
  <si>
    <t>Work Experience</t>
  </si>
  <si>
    <t>Community Service</t>
  </si>
  <si>
    <t>Vocational Educational Training</t>
  </si>
  <si>
    <t>Job Skills Training</t>
  </si>
  <si>
    <t>Education Related to Employment</t>
  </si>
  <si>
    <t>Satisfactory School Attendance</t>
  </si>
  <si>
    <t>Providing Child Care</t>
  </si>
  <si>
    <t>Number of Families with No Work-Eligible Individual</t>
  </si>
  <si>
    <t>Number of Families Used in All-Families Rate</t>
  </si>
  <si>
    <t>Number of Participating Families in All-Families Rate</t>
  </si>
  <si>
    <t>Subject to a Sanction</t>
  </si>
  <si>
    <t>Number of Families Used in Two-Parent Families Rate</t>
  </si>
  <si>
    <t>Number of Families</t>
  </si>
  <si>
    <t>Number of Work-Eligible Individuals by Activity</t>
  </si>
  <si>
    <t>Percentage of Work-Eligible Individuals by Activity</t>
  </si>
  <si>
    <t>11 to 20 Hours of Participation</t>
  </si>
  <si>
    <t>0 Hours of Participation</t>
  </si>
  <si>
    <t>21 to 30 Hours of Participation</t>
  </si>
  <si>
    <t>31 or More Hours of Participation</t>
  </si>
  <si>
    <t>Percentage of Families with Insufficient Hours to Count in the All-Families Work Rate</t>
  </si>
  <si>
    <t>Number of Families in All-Families Rate</t>
  </si>
  <si>
    <t>Families with a DV Waiver as a Percentage of Families Used in All Families Rate</t>
  </si>
  <si>
    <t>Total Number of WEIs</t>
  </si>
  <si>
    <t>WEIs with Holiday Hours</t>
  </si>
  <si>
    <t>Sum of all Activities</t>
  </si>
  <si>
    <t>1 to 10 Hours of Participation</t>
  </si>
  <si>
    <t xml:space="preserve">Work Experience  </t>
  </si>
  <si>
    <t>WEIs with Excused Absence Hours</t>
  </si>
  <si>
    <t>Single Custodial Parent with Child Under 1</t>
  </si>
  <si>
    <t>Adjusted Standard 2/</t>
  </si>
  <si>
    <t>Met Target</t>
  </si>
  <si>
    <t xml:space="preserve">TANF </t>
  </si>
  <si>
    <t>Point Difference</t>
  </si>
  <si>
    <t>Percent Change</t>
  </si>
  <si>
    <t>Total Families</t>
  </si>
  <si>
    <t>Families in All- Families Rate</t>
  </si>
  <si>
    <t>Subsidized Private Employment</t>
  </si>
  <si>
    <t>Subsidized
Public
Employment</t>
  </si>
  <si>
    <t>Participating
Families</t>
  </si>
  <si>
    <t>Unsubsidized
Employment</t>
  </si>
  <si>
    <t>Work
Experience</t>
  </si>
  <si>
    <t>On-the-Job
Training</t>
  </si>
  <si>
    <t>Job
Search</t>
  </si>
  <si>
    <t>Community
Service</t>
  </si>
  <si>
    <t>Vocational
Education</t>
  </si>
  <si>
    <t>Job Skills
Training</t>
  </si>
  <si>
    <t>Education
Related to
Employment</t>
  </si>
  <si>
    <t>Satisfactory
school
Attendance</t>
  </si>
  <si>
    <t>Providing
Child Care</t>
  </si>
  <si>
    <t>Total
Families</t>
  </si>
  <si>
    <t>Families in All-
Families Rate</t>
  </si>
  <si>
    <t>Subsidized
Private
Employment</t>
  </si>
  <si>
    <t>Satisfactory
School
Attendance</t>
  </si>
  <si>
    <t xml:space="preserve"> STATE</t>
  </si>
  <si>
    <t>Families in
Two-Parent
Rate</t>
  </si>
  <si>
    <t>Total
Number of
WEIs</t>
  </si>
  <si>
    <t>WEI with
Hours of
Participation*</t>
  </si>
  <si>
    <t>no data</t>
  </si>
  <si>
    <t>Number of WEIs
With Hours of
Participation*</t>
  </si>
  <si>
    <t>On-the-job
Training</t>
  </si>
  <si>
    <t>All
Activities</t>
  </si>
  <si>
    <t>LIST OF TABLES</t>
  </si>
  <si>
    <t>Table 1A</t>
  </si>
  <si>
    <t>Table 1B</t>
  </si>
  <si>
    <t>Table 1C</t>
  </si>
  <si>
    <t>Table 2</t>
  </si>
  <si>
    <t>Table 3A</t>
  </si>
  <si>
    <t>Table 3B</t>
  </si>
  <si>
    <t>Table 4A</t>
  </si>
  <si>
    <t>Table 4B</t>
  </si>
  <si>
    <t>Table 5A</t>
  </si>
  <si>
    <t>Table 5B</t>
  </si>
  <si>
    <t>Table 6A</t>
  </si>
  <si>
    <t>Table 6B</t>
  </si>
  <si>
    <t>Table 6C</t>
  </si>
  <si>
    <t>Table 7A</t>
  </si>
  <si>
    <t>Table 7B</t>
  </si>
  <si>
    <t>Table 8A</t>
  </si>
  <si>
    <t>Table 9</t>
  </si>
  <si>
    <t>Table 10A</t>
  </si>
  <si>
    <t>Table 10B</t>
  </si>
  <si>
    <t>Table 11A</t>
  </si>
  <si>
    <t>Table 11B</t>
  </si>
  <si>
    <t>Caseload Reduction Credits</t>
  </si>
  <si>
    <t>Number Of Holiday Hours Per Week For Participating Families</t>
  </si>
  <si>
    <t>Combined TANF and SSP-MOE Work Participation Rates</t>
  </si>
  <si>
    <t>TANF and SSP-MOE Work Participation Rates</t>
  </si>
  <si>
    <t>TABLE 3A</t>
  </si>
  <si>
    <t>Status of TANF and SSP-MOE Families as Relates to All-Families Work Participation Rates</t>
  </si>
  <si>
    <t>TABLE 2</t>
  </si>
  <si>
    <t>TABLE 1C</t>
  </si>
  <si>
    <t xml:space="preserve">Changes in Combined Work Participation Rates </t>
  </si>
  <si>
    <t>TABLE 1B</t>
  </si>
  <si>
    <t>TABLE 1A</t>
  </si>
  <si>
    <t>TABLE 3B</t>
  </si>
  <si>
    <t>TABLE 4A</t>
  </si>
  <si>
    <t>Table 8B</t>
  </si>
  <si>
    <t>TABLE 4B</t>
  </si>
  <si>
    <t>TABLE 5A</t>
  </si>
  <si>
    <t>Work-Eligible Individuals Participating in Work Activities for Sufficient Hours for the Family to Count as Meeting the Two-Parent Families Work Requirement</t>
  </si>
  <si>
    <t>TABLE 5B</t>
  </si>
  <si>
    <t>TABLE 6A</t>
  </si>
  <si>
    <t>Number of Work-Eligible Individuals with Hours of Participation In Work Activities</t>
  </si>
  <si>
    <t>TABLE 6B</t>
  </si>
  <si>
    <t>Work-Eligible Individuals with Hours of Participation by Work Activity as a Percent of the Number of Participating Work-Eligible Individuals</t>
  </si>
  <si>
    <t>TABLE 6C</t>
  </si>
  <si>
    <t xml:space="preserve">Work-Eligible Individuals with Hours of Participation by Work Activity as a Percent of the Total Number of Work-Eligible Individuals </t>
  </si>
  <si>
    <t>TABLE 7A</t>
  </si>
  <si>
    <t>Number of Hours of Participation per Week for All Work-Eligible Individuals</t>
  </si>
  <si>
    <t>TABLE 7B</t>
  </si>
  <si>
    <t>Number of Hours of Participation per Week for All Work-Eligible Individuals Participating in the Work Activity</t>
  </si>
  <si>
    <t>TABLE 8A</t>
  </si>
  <si>
    <t>Number of Families with Insufficient Hours to Count in the All-Families Work Participation Rate</t>
  </si>
  <si>
    <t>TABLE 8B</t>
  </si>
  <si>
    <t xml:space="preserve">Percentage Of Families with Insufficient Hours to Count in the All-Families Work Participation Rate </t>
  </si>
  <si>
    <t>TABLE 9</t>
  </si>
  <si>
    <t>Families with a Domestic Violence Exemption</t>
  </si>
  <si>
    <t>TABLE 10A</t>
  </si>
  <si>
    <t>Number of Work-Eligible Individuals with Holiday Hours for Participating Families</t>
  </si>
  <si>
    <t>TABLE 10B</t>
  </si>
  <si>
    <t>TABLE 11A</t>
  </si>
  <si>
    <t>Number Of Work-Eligible Individuals With Hours Of Excused Absences For Participating Families</t>
  </si>
  <si>
    <t>TABLE 11B</t>
  </si>
  <si>
    <t>Number of Excused Absence Hours per Week for Participating Families</t>
  </si>
  <si>
    <t>Number of Work-Eligible Individuals Participating in Work Activities for Sufficient Hours for the Family to Count as Meeting the All-Families Work Requirement</t>
  </si>
  <si>
    <t>Percentage of Work-Eligible Individuals Participating in Work Activities for Sufficient Hours for the Family to Count as Meeting the All-Families Work Requirement</t>
  </si>
  <si>
    <t>Status of TANF and SSP-MOE Two-Parent Families as Relates to Two-Parent Work Participation Rate</t>
  </si>
  <si>
    <t>West Virginia*</t>
  </si>
  <si>
    <t>Virginia*</t>
  </si>
  <si>
    <t>Virgin Islands*</t>
  </si>
  <si>
    <t>Texas*</t>
  </si>
  <si>
    <t>Utah*</t>
  </si>
  <si>
    <t>* - State has no TANF and/or SSP-MOE families subject to the two-parent rate.</t>
  </si>
  <si>
    <t>Connecticut *</t>
  </si>
  <si>
    <t>Delaware*</t>
  </si>
  <si>
    <t>District of Col.*</t>
  </si>
  <si>
    <t>Georgia*</t>
  </si>
  <si>
    <t>Idaho*</t>
  </si>
  <si>
    <t>Illinois*</t>
  </si>
  <si>
    <t>Louisiana*</t>
  </si>
  <si>
    <t>Maryland*</t>
  </si>
  <si>
    <t>Michigan*</t>
  </si>
  <si>
    <t>Minnesota*</t>
  </si>
  <si>
    <t>Mississippi*</t>
  </si>
  <si>
    <t>Missouri*</t>
  </si>
  <si>
    <t>Nebraska*</t>
  </si>
  <si>
    <t>New Hampshire*</t>
  </si>
  <si>
    <t>New Jersey*</t>
  </si>
  <si>
    <t>North Dakota*</t>
  </si>
  <si>
    <t>Oklahoma*</t>
  </si>
  <si>
    <t>South Carolina*</t>
  </si>
  <si>
    <t>South Dakota*</t>
  </si>
  <si>
    <t>*- State has no TANF and/or SSP-MOE families subject to the two-parent rate.</t>
  </si>
  <si>
    <t>Puerto Rico*</t>
  </si>
  <si>
    <t>Colorado*</t>
  </si>
  <si>
    <t xml:space="preserve">ALL FAMILIES </t>
  </si>
  <si>
    <t>Number of 
Two-Parent Families</t>
  </si>
  <si>
    <t>Number of Participating Families in 
Two-Parent Families Rate</t>
  </si>
  <si>
    <t>by each state's caseload reduction credit.</t>
  </si>
  <si>
    <t>2/ Statutory standards of 50% for all-families rate and 90% for 2-parent rate are adjusted</t>
  </si>
  <si>
    <t>FY2020 Rate</t>
  </si>
  <si>
    <t>Families with Insufficient Hours to Count in the All-Families Work Rate</t>
  </si>
  <si>
    <t>Other**</t>
  </si>
  <si>
    <t>Other*</t>
  </si>
  <si>
    <t>Number of Two-Parent Families  
Disregarded from 
Two-Parent Rate Due to</t>
  </si>
  <si>
    <t>Number of Families 
Disregarded from Participation Rate Due to</t>
  </si>
  <si>
    <t>** - Other Work Activities are not considered in the calculation of the work participation rates.</t>
  </si>
  <si>
    <t>* - Other Work Activities are not considered in the calculation of the work participation rates.</t>
  </si>
  <si>
    <t>Participating Families*</t>
  </si>
  <si>
    <t>* - Work-Eligible Individuals with participation in more than one activity are included only once in this total.</t>
  </si>
  <si>
    <t>* - Work-Eligible-Individuals participating in more than one activity are included in once in this total.</t>
  </si>
  <si>
    <t>* - Weighted average monthly data; may differ from official work participation rate.</t>
  </si>
  <si>
    <t>Temporary Assistance for Needy Families (TANF) and 
Separate State Programs - Maintenance of Effort (SSP-MOE) 
Work Participation Rates and Engagement in Work Activities, Fiscal Year (FY) 2021</t>
  </si>
  <si>
    <t>Fiscal Year 2021</t>
  </si>
  <si>
    <t>Fiscal Year 2020 to Fiscal Year 2021</t>
  </si>
  <si>
    <t>FY2021 Rate</t>
  </si>
  <si>
    <t>Monthly Average, Fiscal Year 2021</t>
  </si>
  <si>
    <t>ACF-OFA: 09/06/2022</t>
  </si>
  <si>
    <t>Total Families with Insufficient Hours** to Count in All- Families Rate</t>
  </si>
  <si>
    <t>** - Hours include “Other” work activities which are not considered in the calculation of the work participation rates.</t>
  </si>
  <si>
    <t>Temporary Assistance for Needy Families (TANF) and Separate State Programs - Maintenance of Effort (SSP-MOE)
Work Participation Rates and Engagement in Work Activities
Fiscal Year (FY)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</si>
</sst>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_);_(* \(#,##0.0\);_(* &quot;-&quot;??_);_(@_)"/>
    <numFmt numFmtId="167" formatCode="#,##0.0_);\(#,##0.0\)"/>
    <numFmt numFmtId="168" formatCode="0.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theme="8" tint="0.3999755851924192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24"/>
      <name val="Cambria"/>
      <family val="1"/>
      <scheme val="maj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9" fontId="16" fillId="0" borderId="0" applyFont="0" applyFill="0" applyBorder="0" applyAlignment="0" applyProtection="0"/>
  </cellStyleXfs>
  <cellXfs count="277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/>
    </xf>
    <xf numFmtId="164" fontId="2" fillId="0" borderId="0" xfId="4" applyNumberFormat="1" applyFont="1"/>
    <xf numFmtId="0" fontId="2" fillId="0" borderId="0" xfId="0" applyFont="1" applyFill="1"/>
    <xf numFmtId="164" fontId="2" fillId="0" borderId="0" xfId="4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164" fontId="2" fillId="0" borderId="0" xfId="4" applyNumberFormat="1" applyFont="1" applyFill="1" applyBorder="1"/>
    <xf numFmtId="0" fontId="2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quotePrefix="1" applyFont="1" applyFill="1" applyAlignment="1">
      <alignment horizontal="left"/>
    </xf>
    <xf numFmtId="0" fontId="1" fillId="0" borderId="0" xfId="0" applyFont="1" applyFill="1" applyBorder="1"/>
    <xf numFmtId="165" fontId="2" fillId="0" borderId="1" xfId="1" applyNumberFormat="1" applyFont="1" applyBorder="1"/>
    <xf numFmtId="165" fontId="2" fillId="0" borderId="2" xfId="1" applyNumberFormat="1" applyFont="1" applyBorder="1"/>
    <xf numFmtId="0" fontId="1" fillId="0" borderId="4" xfId="0" applyFont="1" applyBorder="1" applyAlignment="1">
      <alignment horizontal="center" wrapText="1"/>
    </xf>
    <xf numFmtId="3" fontId="2" fillId="0" borderId="1" xfId="1" applyNumberFormat="1" applyFont="1" applyBorder="1" applyAlignment="1"/>
    <xf numFmtId="3" fontId="2" fillId="0" borderId="1" xfId="0" applyNumberFormat="1" applyFont="1" applyBorder="1" applyAlignment="1"/>
    <xf numFmtId="3" fontId="2" fillId="0" borderId="2" xfId="0" applyNumberFormat="1" applyFont="1" applyBorder="1" applyAlignment="1"/>
    <xf numFmtId="164" fontId="2" fillId="0" borderId="1" xfId="4" applyNumberFormat="1" applyFont="1" applyBorder="1" applyAlignment="1">
      <alignment horizontal="right"/>
    </xf>
    <xf numFmtId="164" fontId="2" fillId="0" borderId="2" xfId="4" applyNumberFormat="1" applyFont="1" applyBorder="1" applyAlignment="1">
      <alignment horizontal="right"/>
    </xf>
    <xf numFmtId="164" fontId="2" fillId="0" borderId="1" xfId="4" applyNumberFormat="1" applyFont="1" applyFill="1" applyBorder="1" applyAlignment="1">
      <alignment horizontal="right"/>
    </xf>
    <xf numFmtId="164" fontId="2" fillId="0" borderId="2" xfId="4" applyNumberFormat="1" applyFont="1" applyFill="1" applyBorder="1" applyAlignment="1">
      <alignment horizontal="right"/>
    </xf>
    <xf numFmtId="164" fontId="2" fillId="0" borderId="5" xfId="4" applyNumberFormat="1" applyFont="1" applyFill="1" applyBorder="1" applyAlignment="1">
      <alignment horizontal="right"/>
    </xf>
    <xf numFmtId="164" fontId="2" fillId="0" borderId="1" xfId="4" applyNumberFormat="1" applyFont="1" applyFill="1" applyBorder="1"/>
    <xf numFmtId="0" fontId="2" fillId="0" borderId="0" xfId="0" applyFont="1" applyFill="1" applyAlignment="1"/>
    <xf numFmtId="0" fontId="1" fillId="2" borderId="1" xfId="0" applyFont="1" applyFill="1" applyBorder="1"/>
    <xf numFmtId="164" fontId="1" fillId="0" borderId="1" xfId="4" applyNumberFormat="1" applyFont="1" applyFill="1" applyBorder="1" applyAlignment="1">
      <alignment horizontal="left"/>
    </xf>
    <xf numFmtId="0" fontId="1" fillId="2" borderId="2" xfId="0" applyFont="1" applyFill="1" applyBorder="1"/>
    <xf numFmtId="164" fontId="2" fillId="0" borderId="5" xfId="4" applyNumberFormat="1" applyFont="1" applyBorder="1" applyAlignment="1">
      <alignment horizontal="right"/>
    </xf>
    <xf numFmtId="164" fontId="2" fillId="0" borderId="8" xfId="4" applyNumberFormat="1" applyFont="1" applyBorder="1" applyAlignment="1">
      <alignment horizontal="right"/>
    </xf>
    <xf numFmtId="37" fontId="2" fillId="0" borderId="1" xfId="1" applyNumberFormat="1" applyFont="1" applyBorder="1"/>
    <xf numFmtId="37" fontId="2" fillId="0" borderId="2" xfId="1" applyNumberFormat="1" applyFont="1" applyBorder="1"/>
    <xf numFmtId="165" fontId="2" fillId="0" borderId="1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left"/>
    </xf>
    <xf numFmtId="0" fontId="1" fillId="0" borderId="1" xfId="0" applyFont="1" applyFill="1" applyBorder="1"/>
    <xf numFmtId="0" fontId="1" fillId="0" borderId="2" xfId="0" applyFont="1" applyFill="1" applyBorder="1"/>
    <xf numFmtId="0" fontId="5" fillId="0" borderId="0" xfId="0" applyFont="1" applyFill="1"/>
    <xf numFmtId="37" fontId="2" fillId="0" borderId="1" xfId="1" applyNumberFormat="1" applyFont="1" applyBorder="1" applyAlignment="1">
      <alignment horizontal="right"/>
    </xf>
    <xf numFmtId="37" fontId="2" fillId="0" borderId="6" xfId="1" applyNumberFormat="1" applyFont="1" applyBorder="1" applyAlignment="1">
      <alignment horizontal="right"/>
    </xf>
    <xf numFmtId="165" fontId="2" fillId="0" borderId="2" xfId="1" applyNumberFormat="1" applyFont="1" applyBorder="1" applyAlignment="1">
      <alignment horizontal="right"/>
    </xf>
    <xf numFmtId="37" fontId="2" fillId="0" borderId="2" xfId="1" applyNumberFormat="1" applyFont="1" applyBorder="1" applyAlignment="1">
      <alignment horizontal="right"/>
    </xf>
    <xf numFmtId="165" fontId="2" fillId="0" borderId="5" xfId="1" applyNumberFormat="1" applyFont="1" applyBorder="1" applyAlignment="1">
      <alignment horizontal="right"/>
    </xf>
    <xf numFmtId="164" fontId="2" fillId="2" borderId="1" xfId="4" applyNumberFormat="1" applyFont="1" applyFill="1" applyBorder="1" applyAlignment="1">
      <alignment horizontal="right"/>
    </xf>
    <xf numFmtId="164" fontId="2" fillId="0" borderId="6" xfId="4" applyNumberFormat="1" applyFont="1" applyBorder="1" applyAlignment="1">
      <alignment horizontal="right"/>
    </xf>
    <xf numFmtId="165" fontId="2" fillId="0" borderId="8" xfId="1" applyNumberFormat="1" applyFont="1" applyBorder="1" applyAlignment="1">
      <alignment horizontal="right"/>
    </xf>
    <xf numFmtId="164" fontId="2" fillId="0" borderId="7" xfId="4" applyNumberFormat="1" applyFont="1" applyBorder="1" applyAlignment="1">
      <alignment horizontal="right"/>
    </xf>
    <xf numFmtId="37" fontId="2" fillId="0" borderId="5" xfId="1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1" fontId="2" fillId="0" borderId="0" xfId="0" applyNumberFormat="1" applyFont="1"/>
    <xf numFmtId="165" fontId="2" fillId="0" borderId="9" xfId="1" applyNumberFormat="1" applyFont="1" applyBorder="1" applyAlignment="1">
      <alignment horizontal="right"/>
    </xf>
    <xf numFmtId="165" fontId="2" fillId="0" borderId="10" xfId="1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2" fillId="0" borderId="2" xfId="4" applyNumberFormat="1" applyFont="1" applyBorder="1"/>
    <xf numFmtId="165" fontId="2" fillId="0" borderId="1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166" fontId="2" fillId="0" borderId="1" xfId="1" applyNumberFormat="1" applyFont="1" applyBorder="1" applyAlignment="1">
      <alignment horizontal="right"/>
    </xf>
    <xf numFmtId="167" fontId="2" fillId="0" borderId="1" xfId="1" applyNumberFormat="1" applyFont="1" applyBorder="1" applyAlignment="1">
      <alignment horizontal="right"/>
    </xf>
    <xf numFmtId="168" fontId="2" fillId="0" borderId="1" xfId="1" applyNumberFormat="1" applyFont="1" applyBorder="1" applyAlignment="1">
      <alignment horizontal="right"/>
    </xf>
    <xf numFmtId="166" fontId="2" fillId="0" borderId="2" xfId="1" applyNumberFormat="1" applyFont="1" applyBorder="1" applyAlignment="1">
      <alignment horizontal="right"/>
    </xf>
    <xf numFmtId="168" fontId="2" fillId="0" borderId="2" xfId="1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4" fontId="2" fillId="0" borderId="1" xfId="4" applyNumberFormat="1" applyFont="1" applyBorder="1" applyAlignment="1">
      <alignment wrapText="1"/>
    </xf>
    <xf numFmtId="164" fontId="2" fillId="0" borderId="1" xfId="4" applyNumberFormat="1" applyFont="1" applyBorder="1"/>
    <xf numFmtId="0" fontId="1" fillId="0" borderId="4" xfId="0" applyFont="1" applyFill="1" applyBorder="1" applyAlignment="1">
      <alignment horizontal="center" wrapText="1"/>
    </xf>
    <xf numFmtId="0" fontId="2" fillId="0" borderId="0" xfId="3" applyFont="1"/>
    <xf numFmtId="0" fontId="1" fillId="0" borderId="4" xfId="3" applyFont="1" applyBorder="1" applyAlignment="1">
      <alignment horizontal="center"/>
    </xf>
    <xf numFmtId="0" fontId="1" fillId="0" borderId="4" xfId="3" applyFont="1" applyBorder="1" applyAlignment="1">
      <alignment horizontal="center" wrapText="1"/>
    </xf>
    <xf numFmtId="165" fontId="2" fillId="0" borderId="3" xfId="2" applyNumberFormat="1" applyFont="1" applyBorder="1" applyAlignment="1">
      <alignment horizontal="right"/>
    </xf>
    <xf numFmtId="165" fontId="2" fillId="0" borderId="1" xfId="2" applyNumberFormat="1" applyFont="1" applyBorder="1" applyAlignment="1">
      <alignment horizontal="right"/>
    </xf>
    <xf numFmtId="37" fontId="2" fillId="0" borderId="1" xfId="2" applyNumberFormat="1" applyFont="1" applyBorder="1" applyAlignment="1">
      <alignment horizontal="right"/>
    </xf>
    <xf numFmtId="37" fontId="2" fillId="0" borderId="2" xfId="2" applyNumberFormat="1" applyFont="1" applyBorder="1" applyAlignment="1">
      <alignment horizontal="right"/>
    </xf>
    <xf numFmtId="0" fontId="1" fillId="0" borderId="4" xfId="3" applyFont="1" applyFill="1" applyBorder="1" applyAlignment="1">
      <alignment horizontal="center" wrapText="1"/>
    </xf>
    <xf numFmtId="3" fontId="2" fillId="0" borderId="1" xfId="4" applyNumberFormat="1" applyFont="1" applyBorder="1"/>
    <xf numFmtId="3" fontId="2" fillId="0" borderId="2" xfId="4" applyNumberFormat="1" applyFont="1" applyBorder="1"/>
    <xf numFmtId="37" fontId="2" fillId="0" borderId="1" xfId="2" applyNumberFormat="1" applyFont="1" applyBorder="1"/>
    <xf numFmtId="37" fontId="2" fillId="0" borderId="2" xfId="2" applyNumberFormat="1" applyFont="1" applyBorder="1"/>
    <xf numFmtId="164" fontId="2" fillId="0" borderId="5" xfId="4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1" xfId="0" applyFont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4" xfId="0" applyFont="1" applyBorder="1" applyAlignment="1">
      <alignment wrapText="1"/>
    </xf>
    <xf numFmtId="164" fontId="6" fillId="0" borderId="1" xfId="4" applyNumberFormat="1" applyFont="1" applyFill="1" applyBorder="1" applyAlignment="1">
      <alignment horizontal="right"/>
    </xf>
    <xf numFmtId="37" fontId="6" fillId="0" borderId="1" xfId="1" applyNumberFormat="1" applyFont="1" applyBorder="1" applyAlignment="1">
      <alignment horizontal="right"/>
    </xf>
    <xf numFmtId="37" fontId="6" fillId="0" borderId="0" xfId="1" applyNumberFormat="1" applyFont="1" applyBorder="1" applyAlignment="1">
      <alignment horizontal="right"/>
    </xf>
    <xf numFmtId="37" fontId="6" fillId="0" borderId="5" xfId="1" applyNumberFormat="1" applyFont="1" applyBorder="1" applyAlignment="1">
      <alignment horizontal="right"/>
    </xf>
    <xf numFmtId="0" fontId="2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0" xfId="0" applyFont="1"/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165" fontId="2" fillId="0" borderId="5" xfId="1" applyNumberFormat="1" applyFont="1" applyBorder="1"/>
    <xf numFmtId="165" fontId="2" fillId="0" borderId="8" xfId="1" applyNumberFormat="1" applyFont="1" applyBorder="1"/>
    <xf numFmtId="165" fontId="2" fillId="0" borderId="9" xfId="1" applyNumberFormat="1" applyFont="1" applyBorder="1"/>
    <xf numFmtId="165" fontId="2" fillId="0" borderId="10" xfId="1" applyNumberFormat="1" applyFont="1" applyBorder="1"/>
    <xf numFmtId="164" fontId="2" fillId="0" borderId="9" xfId="4" applyNumberFormat="1" applyFont="1" applyBorder="1" applyAlignment="1">
      <alignment horizontal="right"/>
    </xf>
    <xf numFmtId="164" fontId="2" fillId="0" borderId="10" xfId="4" applyNumberFormat="1" applyFont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164" fontId="2" fillId="0" borderId="1" xfId="4" quotePrefix="1" applyNumberFormat="1" applyFont="1" applyFill="1" applyBorder="1" applyAlignment="1">
      <alignment horizontal="lef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164" fontId="2" fillId="0" borderId="3" xfId="4" applyNumberFormat="1" applyFont="1" applyBorder="1" applyAlignment="1">
      <alignment horizontal="right"/>
    </xf>
    <xf numFmtId="0" fontId="0" fillId="0" borderId="0" xfId="0" applyBorder="1"/>
    <xf numFmtId="0" fontId="6" fillId="0" borderId="1" xfId="0" applyFont="1" applyBorder="1"/>
    <xf numFmtId="164" fontId="2" fillId="0" borderId="14" xfId="4" applyNumberFormat="1" applyFont="1" applyBorder="1" applyAlignment="1">
      <alignment horizontal="right"/>
    </xf>
    <xf numFmtId="0" fontId="6" fillId="0" borderId="5" xfId="0" applyFont="1" applyBorder="1"/>
    <xf numFmtId="164" fontId="2" fillId="0" borderId="15" xfId="4" applyNumberFormat="1" applyFont="1" applyBorder="1" applyAlignment="1">
      <alignment horizontal="right"/>
    </xf>
    <xf numFmtId="164" fontId="2" fillId="0" borderId="0" xfId="4" applyNumberFormat="1" applyFont="1" applyBorder="1" applyAlignment="1">
      <alignment horizontal="right"/>
    </xf>
    <xf numFmtId="0" fontId="6" fillId="0" borderId="0" xfId="0" applyFont="1" applyBorder="1"/>
    <xf numFmtId="164" fontId="2" fillId="0" borderId="12" xfId="4" applyNumberFormat="1" applyFont="1" applyBorder="1" applyAlignment="1">
      <alignment horizontal="right"/>
    </xf>
    <xf numFmtId="0" fontId="2" fillId="0" borderId="15" xfId="0" applyFont="1" applyFill="1" applyBorder="1" applyAlignment="1"/>
    <xf numFmtId="10" fontId="6" fillId="2" borderId="5" xfId="0" applyNumberFormat="1" applyFont="1" applyFill="1" applyBorder="1" applyAlignment="1"/>
    <xf numFmtId="164" fontId="1" fillId="0" borderId="3" xfId="4" applyNumberFormat="1" applyFont="1" applyFill="1" applyBorder="1" applyAlignment="1">
      <alignment horizontal="left"/>
    </xf>
    <xf numFmtId="164" fontId="2" fillId="0" borderId="3" xfId="4" applyNumberFormat="1" applyFont="1" applyBorder="1"/>
    <xf numFmtId="164" fontId="6" fillId="0" borderId="1" xfId="4" applyNumberFormat="1" applyFont="1" applyFill="1" applyBorder="1" applyAlignment="1">
      <alignment horizontal="left"/>
    </xf>
    <xf numFmtId="164" fontId="6" fillId="0" borderId="2" xfId="4" applyNumberFormat="1" applyFont="1" applyFill="1" applyBorder="1" applyAlignment="1">
      <alignment horizontal="left"/>
    </xf>
    <xf numFmtId="164" fontId="6" fillId="2" borderId="0" xfId="4" applyNumberFormat="1" applyFont="1" applyFill="1" applyBorder="1" applyAlignment="1"/>
    <xf numFmtId="164" fontId="2" fillId="0" borderId="6" xfId="4" applyNumberFormat="1" applyFont="1" applyFill="1" applyBorder="1"/>
    <xf numFmtId="164" fontId="2" fillId="0" borderId="1" xfId="4" quotePrefix="1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right"/>
    </xf>
    <xf numFmtId="37" fontId="2" fillId="0" borderId="0" xfId="1" applyNumberFormat="1" applyFont="1" applyBorder="1" applyAlignment="1">
      <alignment horizontal="right"/>
    </xf>
    <xf numFmtId="37" fontId="2" fillId="0" borderId="5" xfId="1" applyNumberFormat="1" applyFont="1" applyBorder="1"/>
    <xf numFmtId="0" fontId="2" fillId="0" borderId="1" xfId="1" applyNumberFormat="1" applyFont="1" applyBorder="1" applyAlignment="1">
      <alignment horizontal="right"/>
    </xf>
    <xf numFmtId="0" fontId="2" fillId="0" borderId="0" xfId="0" applyFont="1" applyFill="1"/>
    <xf numFmtId="10" fontId="6" fillId="2" borderId="0" xfId="0" applyNumberFormat="1" applyFont="1" applyFill="1" applyBorder="1" applyAlignment="1"/>
    <xf numFmtId="0" fontId="1" fillId="2" borderId="0" xfId="0" applyFont="1" applyFill="1" applyAlignment="1">
      <alignment horizontal="centerContinuous" wrapText="1"/>
    </xf>
    <xf numFmtId="49" fontId="1" fillId="2" borderId="0" xfId="0" applyNumberFormat="1" applyFont="1" applyFill="1" applyAlignment="1">
      <alignment horizontal="centerContinuous"/>
    </xf>
    <xf numFmtId="0" fontId="1" fillId="0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Fill="1"/>
    <xf numFmtId="0" fontId="1" fillId="0" borderId="4" xfId="0" applyFont="1" applyFill="1" applyBorder="1" applyAlignment="1">
      <alignment horizontal="center"/>
    </xf>
    <xf numFmtId="0" fontId="2" fillId="0" borderId="0" xfId="0" applyFont="1"/>
    <xf numFmtId="0" fontId="1" fillId="2" borderId="0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/>
    <xf numFmtId="164" fontId="2" fillId="0" borderId="3" xfId="4" applyNumberFormat="1" applyFont="1" applyFill="1" applyBorder="1"/>
    <xf numFmtId="49" fontId="1" fillId="0" borderId="2" xfId="0" applyNumberFormat="1" applyFont="1" applyFill="1" applyBorder="1" applyAlignment="1"/>
    <xf numFmtId="164" fontId="2" fillId="0" borderId="2" xfId="4" applyNumberFormat="1" applyFont="1" applyFill="1" applyBorder="1"/>
    <xf numFmtId="0" fontId="7" fillId="0" borderId="6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4" fontId="2" fillId="0" borderId="1" xfId="4" applyNumberFormat="1" applyFont="1" applyFill="1" applyBorder="1" applyAlignment="1">
      <alignment horizontal="left"/>
    </xf>
    <xf numFmtId="164" fontId="1" fillId="0" borderId="1" xfId="0" applyNumberFormat="1" applyFont="1" applyFill="1" applyBorder="1"/>
    <xf numFmtId="164" fontId="1" fillId="0" borderId="2" xfId="0" applyNumberFormat="1" applyFont="1" applyFill="1" applyBorder="1"/>
    <xf numFmtId="0" fontId="1" fillId="0" borderId="4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left"/>
    </xf>
    <xf numFmtId="164" fontId="2" fillId="0" borderId="0" xfId="4" applyNumberFormat="1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164" fontId="1" fillId="0" borderId="13" xfId="4" applyNumberFormat="1" applyFont="1" applyBorder="1" applyAlignment="1">
      <alignment wrapText="1"/>
    </xf>
    <xf numFmtId="164" fontId="1" fillId="0" borderId="6" xfId="4" applyNumberFormat="1" applyFont="1" applyBorder="1" applyAlignment="1">
      <alignment wrapText="1"/>
    </xf>
    <xf numFmtId="164" fontId="1" fillId="0" borderId="7" xfId="4" applyNumberFormat="1" applyFont="1" applyBorder="1" applyAlignment="1">
      <alignment wrapText="1"/>
    </xf>
    <xf numFmtId="164" fontId="2" fillId="0" borderId="3" xfId="4" applyNumberFormat="1" applyFont="1" applyBorder="1" applyAlignment="1">
      <alignment wrapText="1"/>
    </xf>
    <xf numFmtId="0" fontId="1" fillId="2" borderId="0" xfId="0" applyFont="1" applyFill="1" applyAlignment="1">
      <alignment horizontal="centerContinuous" vertical="center"/>
    </xf>
    <xf numFmtId="0" fontId="1" fillId="2" borderId="0" xfId="0" applyFont="1" applyFill="1" applyAlignment="1">
      <alignment horizontal="centerContinuous"/>
    </xf>
    <xf numFmtId="165" fontId="2" fillId="0" borderId="0" xfId="1" applyNumberFormat="1" applyFont="1" applyBorder="1" applyAlignment="1">
      <alignment horizontal="right"/>
    </xf>
    <xf numFmtId="0" fontId="1" fillId="0" borderId="13" xfId="0" applyFont="1" applyBorder="1" applyAlignment="1">
      <alignment horizontal="left"/>
    </xf>
    <xf numFmtId="164" fontId="1" fillId="0" borderId="15" xfId="4" applyNumberFormat="1" applyFont="1" applyBorder="1" applyAlignment="1">
      <alignment wrapText="1"/>
    </xf>
    <xf numFmtId="0" fontId="2" fillId="2" borderId="0" xfId="0" applyFont="1" applyFill="1" applyBorder="1" applyAlignment="1"/>
    <xf numFmtId="0" fontId="1" fillId="2" borderId="0" xfId="0" applyFont="1" applyFill="1" applyBorder="1" applyAlignment="1"/>
    <xf numFmtId="164" fontId="1" fillId="0" borderId="3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2" fillId="0" borderId="5" xfId="0" applyFont="1" applyBorder="1"/>
    <xf numFmtId="0" fontId="2" fillId="0" borderId="0" xfId="0" applyFont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10" fontId="6" fillId="2" borderId="0" xfId="0" applyNumberFormat="1" applyFont="1" applyFill="1" applyBorder="1" applyAlignment="1">
      <alignment horizontal="centerContinuous" vertical="center"/>
    </xf>
    <xf numFmtId="0" fontId="1" fillId="2" borderId="0" xfId="0" applyFont="1" applyFill="1" applyBorder="1" applyAlignment="1">
      <alignment horizontal="centerContinuous" vertical="center"/>
    </xf>
    <xf numFmtId="0" fontId="2" fillId="2" borderId="12" xfId="0" applyFont="1" applyFill="1" applyBorder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2" borderId="12" xfId="0" applyFont="1" applyFill="1" applyBorder="1" applyAlignment="1">
      <alignment horizontal="centerContinuous" vertical="center" wrapText="1"/>
    </xf>
    <xf numFmtId="0" fontId="1" fillId="2" borderId="0" xfId="0" applyFont="1" applyFill="1" applyBorder="1" applyAlignment="1">
      <alignment horizontal="centerContinuous" vertical="center" wrapText="1"/>
    </xf>
    <xf numFmtId="0" fontId="1" fillId="0" borderId="12" xfId="0" applyFont="1" applyBorder="1" applyAlignment="1">
      <alignment horizontal="centerContinuous" vertical="center" wrapText="1"/>
    </xf>
    <xf numFmtId="0" fontId="1" fillId="0" borderId="0" xfId="0" applyFont="1" applyBorder="1" applyAlignment="1">
      <alignment horizontal="centerContinuous" vertical="center" wrapText="1"/>
    </xf>
    <xf numFmtId="0" fontId="1" fillId="0" borderId="0" xfId="0" applyFont="1" applyBorder="1" applyAlignment="1">
      <alignment horizontal="centerContinuous" vertical="center"/>
    </xf>
    <xf numFmtId="0" fontId="1" fillId="2" borderId="12" xfId="0" applyFont="1" applyFill="1" applyBorder="1" applyAlignment="1">
      <alignment horizontal="centerContinuous"/>
    </xf>
    <xf numFmtId="0" fontId="1" fillId="2" borderId="12" xfId="0" applyFont="1" applyFill="1" applyBorder="1" applyAlignment="1">
      <alignment horizontal="centerContinuous" wrapText="1"/>
    </xf>
    <xf numFmtId="164" fontId="1" fillId="0" borderId="4" xfId="0" applyNumberFormat="1" applyFont="1" applyBorder="1" applyAlignment="1">
      <alignment horizontal="left"/>
    </xf>
    <xf numFmtId="37" fontId="2" fillId="0" borderId="9" xfId="1" applyNumberFormat="1" applyFont="1" applyBorder="1"/>
    <xf numFmtId="0" fontId="1" fillId="2" borderId="5" xfId="0" applyFont="1" applyFill="1" applyBorder="1" applyAlignment="1">
      <alignment wrapText="1"/>
    </xf>
    <xf numFmtId="3" fontId="2" fillId="0" borderId="9" xfId="0" applyNumberFormat="1" applyFont="1" applyBorder="1" applyAlignment="1"/>
    <xf numFmtId="3" fontId="2" fillId="0" borderId="10" xfId="0" applyNumberFormat="1" applyFont="1" applyBorder="1" applyAlignment="1"/>
    <xf numFmtId="0" fontId="1" fillId="2" borderId="5" xfId="0" applyFont="1" applyFill="1" applyBorder="1" applyAlignment="1"/>
    <xf numFmtId="0" fontId="7" fillId="2" borderId="0" xfId="0" applyFont="1" applyFill="1" applyBorder="1" applyAlignment="1"/>
    <xf numFmtId="0" fontId="1" fillId="0" borderId="16" xfId="0" applyFont="1" applyFill="1" applyBorder="1" applyAlignment="1">
      <alignment horizontal="center" wrapText="1"/>
    </xf>
    <xf numFmtId="164" fontId="2" fillId="0" borderId="9" xfId="4" applyNumberFormat="1" applyFont="1" applyFill="1" applyBorder="1" applyAlignment="1">
      <alignment horizontal="right"/>
    </xf>
    <xf numFmtId="164" fontId="2" fillId="0" borderId="10" xfId="4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5" fontId="2" fillId="0" borderId="17" xfId="1" applyNumberFormat="1" applyFont="1" applyBorder="1" applyAlignment="1">
      <alignment horizontal="right"/>
    </xf>
    <xf numFmtId="37" fontId="2" fillId="0" borderId="9" xfId="1" applyNumberFormat="1" applyFont="1" applyBorder="1" applyAlignment="1">
      <alignment horizontal="right"/>
    </xf>
    <xf numFmtId="1" fontId="2" fillId="0" borderId="9" xfId="1" applyNumberFormat="1" applyFont="1" applyBorder="1" applyAlignment="1">
      <alignment horizontal="right"/>
    </xf>
    <xf numFmtId="165" fontId="2" fillId="0" borderId="17" xfId="0" applyNumberFormat="1" applyFont="1" applyBorder="1" applyAlignment="1">
      <alignment horizontal="right"/>
    </xf>
    <xf numFmtId="164" fontId="2" fillId="0" borderId="17" xfId="4" applyNumberFormat="1" applyFont="1" applyBorder="1" applyAlignment="1">
      <alignment wrapText="1"/>
    </xf>
    <xf numFmtId="164" fontId="2" fillId="0" borderId="9" xfId="4" applyNumberFormat="1" applyFont="1" applyBorder="1" applyAlignment="1">
      <alignment wrapText="1"/>
    </xf>
    <xf numFmtId="164" fontId="2" fillId="0" borderId="10" xfId="4" applyNumberFormat="1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5" xfId="0" applyFont="1" applyBorder="1"/>
    <xf numFmtId="164" fontId="14" fillId="0" borderId="1" xfId="4" applyNumberFormat="1" applyFont="1" applyFill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64" fontId="2" fillId="0" borderId="5" xfId="4" applyNumberFormat="1" applyFont="1" applyFill="1" applyBorder="1" applyAlignment="1">
      <alignment horizontal="left"/>
    </xf>
    <xf numFmtId="9" fontId="2" fillId="0" borderId="5" xfId="4" applyFont="1" applyFill="1" applyBorder="1" applyAlignment="1">
      <alignment horizontal="left"/>
    </xf>
    <xf numFmtId="0" fontId="6" fillId="0" borderId="1" xfId="0" applyFont="1" applyBorder="1" applyAlignment="1">
      <alignment horizontal="right"/>
    </xf>
    <xf numFmtId="164" fontId="14" fillId="0" borderId="5" xfId="4" applyNumberFormat="1" applyFont="1" applyFill="1" applyBorder="1" applyAlignment="1">
      <alignment horizontal="right"/>
    </xf>
    <xf numFmtId="164" fontId="2" fillId="0" borderId="8" xfId="4" applyNumberFormat="1" applyFont="1" applyFill="1" applyBorder="1" applyAlignment="1">
      <alignment horizontal="right"/>
    </xf>
    <xf numFmtId="43" fontId="6" fillId="0" borderId="1" xfId="1" applyFont="1" applyFill="1" applyBorder="1" applyAlignment="1">
      <alignment horizontal="right"/>
    </xf>
    <xf numFmtId="1" fontId="2" fillId="0" borderId="1" xfId="0" applyNumberFormat="1" applyFont="1" applyBorder="1"/>
    <xf numFmtId="0" fontId="2" fillId="0" borderId="15" xfId="0" applyFont="1" applyBorder="1" applyAlignment="1"/>
    <xf numFmtId="1" fontId="2" fillId="0" borderId="0" xfId="3" applyNumberFormat="1" applyFont="1" applyAlignment="1">
      <alignment horizontal="right"/>
    </xf>
    <xf numFmtId="1" fontId="2" fillId="0" borderId="3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1" fontId="2" fillId="0" borderId="2" xfId="0" applyNumberFormat="1" applyFont="1" applyBorder="1"/>
    <xf numFmtId="164" fontId="2" fillId="0" borderId="3" xfId="0" applyNumberFormat="1" applyFont="1" applyBorder="1"/>
    <xf numFmtId="0" fontId="2" fillId="0" borderId="15" xfId="0" applyFont="1" applyFill="1" applyBorder="1"/>
    <xf numFmtId="0" fontId="2" fillId="0" borderId="0" xfId="0" applyFont="1" applyFill="1" applyBorder="1" applyAlignment="1">
      <alignment horizontal="center"/>
    </xf>
    <xf numFmtId="0" fontId="0" fillId="2" borderId="12" xfId="0" applyFill="1" applyBorder="1" applyAlignment="1">
      <alignment horizontal="centerContinuous" vertical="center" wrapText="1"/>
    </xf>
    <xf numFmtId="165" fontId="2" fillId="0" borderId="3" xfId="0" applyNumberFormat="1" applyFont="1" applyBorder="1" applyAlignment="1">
      <alignment horizontal="center"/>
    </xf>
    <xf numFmtId="165" fontId="2" fillId="0" borderId="18" xfId="1" applyNumberFormat="1" applyFont="1" applyBorder="1" applyAlignment="1">
      <alignment horizontal="right"/>
    </xf>
    <xf numFmtId="0" fontId="2" fillId="0" borderId="18" xfId="0" applyFont="1" applyBorder="1"/>
    <xf numFmtId="49" fontId="8" fillId="0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10" fillId="2" borderId="0" xfId="5" applyFill="1" applyBorder="1" applyAlignment="1">
      <alignment vertical="center" wrapText="1"/>
    </xf>
    <xf numFmtId="49" fontId="2" fillId="2" borderId="0" xfId="0" quotePrefix="1" applyNumberFormat="1" applyFont="1" applyFill="1" applyBorder="1" applyAlignment="1" applyProtection="1">
      <alignment vertical="center" wrapText="1"/>
    </xf>
    <xf numFmtId="49" fontId="9" fillId="0" borderId="0" xfId="0" applyNumberFormat="1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0" fillId="3" borderId="0" xfId="5" applyFill="1" applyBorder="1" applyAlignment="1">
      <alignment vertical="center" wrapText="1"/>
    </xf>
    <xf numFmtId="0" fontId="0" fillId="3" borderId="0" xfId="0" applyNumberFormat="1" applyFill="1" applyBorder="1" applyAlignment="1">
      <alignment vertical="center" wrapText="1"/>
    </xf>
    <xf numFmtId="0" fontId="0" fillId="2" borderId="0" xfId="0" applyNumberFormat="1" applyFill="1" applyBorder="1" applyAlignment="1">
      <alignment vertical="center" wrapText="1"/>
    </xf>
    <xf numFmtId="0" fontId="2" fillId="2" borderId="0" xfId="0" applyNumberFormat="1" applyFont="1" applyFill="1" applyBorder="1" applyAlignment="1">
      <alignment vertical="center" wrapText="1"/>
    </xf>
    <xf numFmtId="164" fontId="9" fillId="0" borderId="0" xfId="0" applyNumberFormat="1" applyFont="1" applyAlignment="1">
      <alignment horizontal="right"/>
    </xf>
    <xf numFmtId="164" fontId="14" fillId="2" borderId="5" xfId="4" applyNumberFormat="1" applyFont="1" applyFill="1" applyBorder="1" applyAlignment="1">
      <alignment horizontal="right"/>
    </xf>
    <xf numFmtId="0" fontId="2" fillId="0" borderId="0" xfId="0" applyFont="1" applyFill="1" applyBorder="1"/>
    <xf numFmtId="164" fontId="6" fillId="0" borderId="2" xfId="4" applyNumberFormat="1" applyFont="1" applyFill="1" applyBorder="1" applyAlignment="1">
      <alignment horizontal="right"/>
    </xf>
    <xf numFmtId="164" fontId="2" fillId="0" borderId="15" xfId="4" applyNumberFormat="1" applyFont="1" applyBorder="1"/>
    <xf numFmtId="164" fontId="1" fillId="0" borderId="0" xfId="4" applyNumberFormat="1" applyFont="1" applyFill="1" applyBorder="1" applyAlignment="1">
      <alignment wrapText="1"/>
    </xf>
    <xf numFmtId="1" fontId="6" fillId="0" borderId="1" xfId="1" applyNumberFormat="1" applyFont="1" applyBorder="1" applyAlignment="1">
      <alignment horizontal="right"/>
    </xf>
    <xf numFmtId="0" fontId="2" fillId="0" borderId="15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Continuous" wrapText="1"/>
    </xf>
    <xf numFmtId="49" fontId="12" fillId="2" borderId="12" xfId="0" applyNumberFormat="1" applyFont="1" applyFill="1" applyBorder="1" applyAlignment="1">
      <alignment horizontal="centerContinuous" vertical="center" wrapText="1"/>
    </xf>
    <xf numFmtId="0" fontId="2" fillId="0" borderId="15" xfId="0" applyFont="1" applyBorder="1" applyAlignment="1">
      <alignment horizontal="left"/>
    </xf>
  </cellXfs>
  <cellStyles count="10">
    <cellStyle name="Comma" xfId="1" builtinId="3"/>
    <cellStyle name="Comma 2" xfId="2" xr:uid="{00000000-0005-0000-0000-000001000000}"/>
    <cellStyle name="Currency 2" xfId="6" xr:uid="{00000000-0005-0000-0000-000002000000}"/>
    <cellStyle name="Hyperlink" xfId="5" builtinId="8"/>
    <cellStyle name="Normal" xfId="0" builtinId="0"/>
    <cellStyle name="Normal 2" xfId="3" xr:uid="{00000000-0005-0000-0000-000005000000}"/>
    <cellStyle name="Normal 3" xfId="8" xr:uid="{00000000-0005-0000-0000-000006000000}"/>
    <cellStyle name="Percent" xfId="4" builtinId="5"/>
    <cellStyle name="Percent 2" xfId="7" xr:uid="{00000000-0005-0000-0000-000008000000}"/>
    <cellStyle name="Percent 3" xfId="9" xr:uid="{3B7C1299-2D55-4466-BF50-0A96ED8C886F}"/>
  </cellStyles>
  <dxfs count="24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file:///A:\THRS1VFY.W02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zoomScale="85" zoomScaleNormal="85" workbookViewId="0">
      <selection sqref="A1:H46"/>
    </sheetView>
  </sheetViews>
  <sheetFormatPr defaultRowHeight="12.5" x14ac:dyDescent="0.25"/>
  <cols>
    <col min="1" max="8" width="10.6328125" customWidth="1"/>
  </cols>
  <sheetData>
    <row r="1" spans="1:8" x14ac:dyDescent="0.25">
      <c r="A1" s="273" t="s">
        <v>273</v>
      </c>
      <c r="B1" s="273"/>
      <c r="C1" s="273"/>
      <c r="D1" s="273"/>
      <c r="E1" s="273"/>
      <c r="F1" s="273"/>
      <c r="G1" s="273"/>
      <c r="H1" s="273"/>
    </row>
    <row r="2" spans="1:8" x14ac:dyDescent="0.25">
      <c r="A2" s="273"/>
      <c r="B2" s="273"/>
      <c r="C2" s="273"/>
      <c r="D2" s="273"/>
      <c r="E2" s="273"/>
      <c r="F2" s="273"/>
      <c r="G2" s="273"/>
      <c r="H2" s="273"/>
    </row>
    <row r="3" spans="1:8" x14ac:dyDescent="0.25">
      <c r="A3" s="273"/>
      <c r="B3" s="273"/>
      <c r="C3" s="273"/>
      <c r="D3" s="273"/>
      <c r="E3" s="273"/>
      <c r="F3" s="273"/>
      <c r="G3" s="273"/>
      <c r="H3" s="273"/>
    </row>
    <row r="4" spans="1:8" x14ac:dyDescent="0.25">
      <c r="A4" s="273"/>
      <c r="B4" s="273"/>
      <c r="C4" s="273"/>
      <c r="D4" s="273"/>
      <c r="E4" s="273"/>
      <c r="F4" s="273"/>
      <c r="G4" s="273"/>
      <c r="H4" s="273"/>
    </row>
    <row r="5" spans="1:8" x14ac:dyDescent="0.25">
      <c r="A5" s="273"/>
      <c r="B5" s="273"/>
      <c r="C5" s="273"/>
      <c r="D5" s="273"/>
      <c r="E5" s="273"/>
      <c r="F5" s="273"/>
      <c r="G5" s="273"/>
      <c r="H5" s="273"/>
    </row>
    <row r="6" spans="1:8" x14ac:dyDescent="0.25">
      <c r="A6" s="273"/>
      <c r="B6" s="273"/>
      <c r="C6" s="273"/>
      <c r="D6" s="273"/>
      <c r="E6" s="273"/>
      <c r="F6" s="273"/>
      <c r="G6" s="273"/>
      <c r="H6" s="273"/>
    </row>
    <row r="7" spans="1:8" x14ac:dyDescent="0.25">
      <c r="A7" s="273"/>
      <c r="B7" s="273"/>
      <c r="C7" s="273"/>
      <c r="D7" s="273"/>
      <c r="E7" s="273"/>
      <c r="F7" s="273"/>
      <c r="G7" s="273"/>
      <c r="H7" s="273"/>
    </row>
    <row r="8" spans="1:8" x14ac:dyDescent="0.25">
      <c r="A8" s="273"/>
      <c r="B8" s="273"/>
      <c r="C8" s="273"/>
      <c r="D8" s="273"/>
      <c r="E8" s="273"/>
      <c r="F8" s="273"/>
      <c r="G8" s="273"/>
      <c r="H8" s="273"/>
    </row>
    <row r="9" spans="1:8" x14ac:dyDescent="0.25">
      <c r="A9" s="273"/>
      <c r="B9" s="273"/>
      <c r="C9" s="273"/>
      <c r="D9" s="273"/>
      <c r="E9" s="273"/>
      <c r="F9" s="273"/>
      <c r="G9" s="273"/>
      <c r="H9" s="273"/>
    </row>
    <row r="10" spans="1:8" x14ac:dyDescent="0.25">
      <c r="A10" s="273"/>
      <c r="B10" s="273"/>
      <c r="C10" s="273"/>
      <c r="D10" s="273"/>
      <c r="E10" s="273"/>
      <c r="F10" s="273"/>
      <c r="G10" s="273"/>
      <c r="H10" s="273"/>
    </row>
    <row r="11" spans="1:8" x14ac:dyDescent="0.25">
      <c r="A11" s="273"/>
      <c r="B11" s="273"/>
      <c r="C11" s="273"/>
      <c r="D11" s="273"/>
      <c r="E11" s="273"/>
      <c r="F11" s="273"/>
      <c r="G11" s="273"/>
      <c r="H11" s="273"/>
    </row>
    <row r="12" spans="1:8" x14ac:dyDescent="0.25">
      <c r="A12" s="273"/>
      <c r="B12" s="273"/>
      <c r="C12" s="273"/>
      <c r="D12" s="273"/>
      <c r="E12" s="273"/>
      <c r="F12" s="273"/>
      <c r="G12" s="273"/>
      <c r="H12" s="273"/>
    </row>
    <row r="13" spans="1:8" x14ac:dyDescent="0.25">
      <c r="A13" s="273"/>
      <c r="B13" s="273"/>
      <c r="C13" s="273"/>
      <c r="D13" s="273"/>
      <c r="E13" s="273"/>
      <c r="F13" s="273"/>
      <c r="G13" s="273"/>
      <c r="H13" s="273"/>
    </row>
    <row r="14" spans="1:8" x14ac:dyDescent="0.25">
      <c r="A14" s="273"/>
      <c r="B14" s="273"/>
      <c r="C14" s="273"/>
      <c r="D14" s="273"/>
      <c r="E14" s="273"/>
      <c r="F14" s="273"/>
      <c r="G14" s="273"/>
      <c r="H14" s="273"/>
    </row>
    <row r="15" spans="1:8" x14ac:dyDescent="0.25">
      <c r="A15" s="273"/>
      <c r="B15" s="273"/>
      <c r="C15" s="273"/>
      <c r="D15" s="273"/>
      <c r="E15" s="273"/>
      <c r="F15" s="273"/>
      <c r="G15" s="273"/>
      <c r="H15" s="273"/>
    </row>
    <row r="16" spans="1:8" x14ac:dyDescent="0.25">
      <c r="A16" s="273"/>
      <c r="B16" s="273"/>
      <c r="C16" s="273"/>
      <c r="D16" s="273"/>
      <c r="E16" s="273"/>
      <c r="F16" s="273"/>
      <c r="G16" s="273"/>
      <c r="H16" s="273"/>
    </row>
    <row r="17" spans="1:8" x14ac:dyDescent="0.25">
      <c r="A17" s="273"/>
      <c r="B17" s="273"/>
      <c r="C17" s="273"/>
      <c r="D17" s="273"/>
      <c r="E17" s="273"/>
      <c r="F17" s="273"/>
      <c r="G17" s="273"/>
      <c r="H17" s="273"/>
    </row>
    <row r="18" spans="1:8" x14ac:dyDescent="0.25">
      <c r="A18" s="273"/>
      <c r="B18" s="273"/>
      <c r="C18" s="273"/>
      <c r="D18" s="273"/>
      <c r="E18" s="273"/>
      <c r="F18" s="273"/>
      <c r="G18" s="273"/>
      <c r="H18" s="273"/>
    </row>
    <row r="19" spans="1:8" x14ac:dyDescent="0.25">
      <c r="A19" s="273"/>
      <c r="B19" s="273"/>
      <c r="C19" s="273"/>
      <c r="D19" s="273"/>
      <c r="E19" s="273"/>
      <c r="F19" s="273"/>
      <c r="G19" s="273"/>
      <c r="H19" s="273"/>
    </row>
    <row r="20" spans="1:8" x14ac:dyDescent="0.25">
      <c r="A20" s="273"/>
      <c r="B20" s="273"/>
      <c r="C20" s="273"/>
      <c r="D20" s="273"/>
      <c r="E20" s="273"/>
      <c r="F20" s="273"/>
      <c r="G20" s="273"/>
      <c r="H20" s="273"/>
    </row>
    <row r="21" spans="1:8" x14ac:dyDescent="0.25">
      <c r="A21" s="273"/>
      <c r="B21" s="273"/>
      <c r="C21" s="273"/>
      <c r="D21" s="273"/>
      <c r="E21" s="273"/>
      <c r="F21" s="273"/>
      <c r="G21" s="273"/>
      <c r="H21" s="273"/>
    </row>
    <row r="22" spans="1:8" x14ac:dyDescent="0.25">
      <c r="A22" s="273"/>
      <c r="B22" s="273"/>
      <c r="C22" s="273"/>
      <c r="D22" s="273"/>
      <c r="E22" s="273"/>
      <c r="F22" s="273"/>
      <c r="G22" s="273"/>
      <c r="H22" s="273"/>
    </row>
    <row r="23" spans="1:8" x14ac:dyDescent="0.25">
      <c r="A23" s="273"/>
      <c r="B23" s="273"/>
      <c r="C23" s="273"/>
      <c r="D23" s="273"/>
      <c r="E23" s="273"/>
      <c r="F23" s="273"/>
      <c r="G23" s="273"/>
      <c r="H23" s="273"/>
    </row>
    <row r="24" spans="1:8" x14ac:dyDescent="0.25">
      <c r="A24" s="273"/>
      <c r="B24" s="273"/>
      <c r="C24" s="273"/>
      <c r="D24" s="273"/>
      <c r="E24" s="273"/>
      <c r="F24" s="273"/>
      <c r="G24" s="273"/>
      <c r="H24" s="273"/>
    </row>
    <row r="25" spans="1:8" x14ac:dyDescent="0.25">
      <c r="A25" s="273"/>
      <c r="B25" s="273"/>
      <c r="C25" s="273"/>
      <c r="D25" s="273"/>
      <c r="E25" s="273"/>
      <c r="F25" s="273"/>
      <c r="G25" s="273"/>
      <c r="H25" s="273"/>
    </row>
    <row r="26" spans="1:8" x14ac:dyDescent="0.25">
      <c r="A26" s="273"/>
      <c r="B26" s="273"/>
      <c r="C26" s="273"/>
      <c r="D26" s="273"/>
      <c r="E26" s="273"/>
      <c r="F26" s="273"/>
      <c r="G26" s="273"/>
      <c r="H26" s="273"/>
    </row>
    <row r="27" spans="1:8" x14ac:dyDescent="0.25">
      <c r="A27" s="273"/>
      <c r="B27" s="273"/>
      <c r="C27" s="273"/>
      <c r="D27" s="273"/>
      <c r="E27" s="273"/>
      <c r="F27" s="273"/>
      <c r="G27" s="273"/>
      <c r="H27" s="273"/>
    </row>
    <row r="28" spans="1:8" x14ac:dyDescent="0.25">
      <c r="A28" s="273"/>
      <c r="B28" s="273"/>
      <c r="C28" s="273"/>
      <c r="D28" s="273"/>
      <c r="E28" s="273"/>
      <c r="F28" s="273"/>
      <c r="G28" s="273"/>
      <c r="H28" s="273"/>
    </row>
    <row r="29" spans="1:8" x14ac:dyDescent="0.25">
      <c r="A29" s="273"/>
      <c r="B29" s="273"/>
      <c r="C29" s="273"/>
      <c r="D29" s="273"/>
      <c r="E29" s="273"/>
      <c r="F29" s="273"/>
      <c r="G29" s="273"/>
      <c r="H29" s="273"/>
    </row>
    <row r="30" spans="1:8" x14ac:dyDescent="0.25">
      <c r="A30" s="273"/>
      <c r="B30" s="273"/>
      <c r="C30" s="273"/>
      <c r="D30" s="273"/>
      <c r="E30" s="273"/>
      <c r="F30" s="273"/>
      <c r="G30" s="273"/>
      <c r="H30" s="273"/>
    </row>
    <row r="31" spans="1:8" x14ac:dyDescent="0.25">
      <c r="A31" s="273"/>
      <c r="B31" s="273"/>
      <c r="C31" s="273"/>
      <c r="D31" s="273"/>
      <c r="E31" s="273"/>
      <c r="F31" s="273"/>
      <c r="G31" s="273"/>
      <c r="H31" s="273"/>
    </row>
    <row r="32" spans="1:8" x14ac:dyDescent="0.25">
      <c r="A32" s="273"/>
      <c r="B32" s="273"/>
      <c r="C32" s="273"/>
      <c r="D32" s="273"/>
      <c r="E32" s="273"/>
      <c r="F32" s="273"/>
      <c r="G32" s="273"/>
      <c r="H32" s="273"/>
    </row>
    <row r="33" spans="1:8" x14ac:dyDescent="0.25">
      <c r="A33" s="273"/>
      <c r="B33" s="273"/>
      <c r="C33" s="273"/>
      <c r="D33" s="273"/>
      <c r="E33" s="273"/>
      <c r="F33" s="273"/>
      <c r="G33" s="273"/>
      <c r="H33" s="273"/>
    </row>
    <row r="34" spans="1:8" x14ac:dyDescent="0.25">
      <c r="A34" s="273"/>
      <c r="B34" s="273"/>
      <c r="C34" s="273"/>
      <c r="D34" s="273"/>
      <c r="E34" s="273"/>
      <c r="F34" s="273"/>
      <c r="G34" s="273"/>
      <c r="H34" s="273"/>
    </row>
    <row r="35" spans="1:8" x14ac:dyDescent="0.25">
      <c r="A35" s="273"/>
      <c r="B35" s="273"/>
      <c r="C35" s="273"/>
      <c r="D35" s="273"/>
      <c r="E35" s="273"/>
      <c r="F35" s="273"/>
      <c r="G35" s="273"/>
      <c r="H35" s="273"/>
    </row>
    <row r="36" spans="1:8" x14ac:dyDescent="0.25">
      <c r="A36" s="273"/>
      <c r="B36" s="273"/>
      <c r="C36" s="273"/>
      <c r="D36" s="273"/>
      <c r="E36" s="273"/>
      <c r="F36" s="273"/>
      <c r="G36" s="273"/>
      <c r="H36" s="273"/>
    </row>
    <row r="37" spans="1:8" x14ac:dyDescent="0.25">
      <c r="A37" s="273"/>
      <c r="B37" s="273"/>
      <c r="C37" s="273"/>
      <c r="D37" s="273"/>
      <c r="E37" s="273"/>
      <c r="F37" s="273"/>
      <c r="G37" s="273"/>
      <c r="H37" s="273"/>
    </row>
    <row r="38" spans="1:8" x14ac:dyDescent="0.25">
      <c r="A38" s="273"/>
      <c r="B38" s="273"/>
      <c r="C38" s="273"/>
      <c r="D38" s="273"/>
      <c r="E38" s="273"/>
      <c r="F38" s="273"/>
      <c r="G38" s="273"/>
      <c r="H38" s="273"/>
    </row>
    <row r="39" spans="1:8" x14ac:dyDescent="0.25">
      <c r="A39" s="273"/>
      <c r="B39" s="273"/>
      <c r="C39" s="273"/>
      <c r="D39" s="273"/>
      <c r="E39" s="273"/>
      <c r="F39" s="273"/>
      <c r="G39" s="273"/>
      <c r="H39" s="273"/>
    </row>
    <row r="40" spans="1:8" x14ac:dyDescent="0.25">
      <c r="A40" s="273"/>
      <c r="B40" s="273"/>
      <c r="C40" s="273"/>
      <c r="D40" s="273"/>
      <c r="E40" s="273"/>
      <c r="F40" s="273"/>
      <c r="G40" s="273"/>
      <c r="H40" s="273"/>
    </row>
    <row r="41" spans="1:8" x14ac:dyDescent="0.25">
      <c r="A41" s="273"/>
      <c r="B41" s="273"/>
      <c r="C41" s="273"/>
      <c r="D41" s="273"/>
      <c r="E41" s="273"/>
      <c r="F41" s="273"/>
      <c r="G41" s="273"/>
      <c r="H41" s="273"/>
    </row>
    <row r="42" spans="1:8" x14ac:dyDescent="0.25">
      <c r="A42" s="273"/>
      <c r="B42" s="273"/>
      <c r="C42" s="273"/>
      <c r="D42" s="273"/>
      <c r="E42" s="273"/>
      <c r="F42" s="273"/>
      <c r="G42" s="273"/>
      <c r="H42" s="273"/>
    </row>
    <row r="43" spans="1:8" x14ac:dyDescent="0.25">
      <c r="A43" s="273"/>
      <c r="B43" s="273"/>
      <c r="C43" s="273"/>
      <c r="D43" s="273"/>
      <c r="E43" s="273"/>
      <c r="F43" s="273"/>
      <c r="G43" s="273"/>
      <c r="H43" s="273"/>
    </row>
    <row r="44" spans="1:8" x14ac:dyDescent="0.25">
      <c r="A44" s="273"/>
      <c r="B44" s="273"/>
      <c r="C44" s="273"/>
      <c r="D44" s="273"/>
      <c r="E44" s="273"/>
      <c r="F44" s="273"/>
      <c r="G44" s="273"/>
      <c r="H44" s="273"/>
    </row>
    <row r="45" spans="1:8" x14ac:dyDescent="0.25">
      <c r="A45" s="273"/>
      <c r="B45" s="273"/>
      <c r="C45" s="273"/>
      <c r="D45" s="273"/>
      <c r="E45" s="273"/>
      <c r="F45" s="273"/>
      <c r="G45" s="273"/>
      <c r="H45" s="273"/>
    </row>
    <row r="46" spans="1:8" x14ac:dyDescent="0.25">
      <c r="A46" s="273"/>
      <c r="B46" s="273"/>
      <c r="C46" s="273"/>
      <c r="D46" s="273"/>
      <c r="E46" s="273"/>
      <c r="F46" s="273"/>
      <c r="G46" s="273"/>
      <c r="H46" s="273"/>
    </row>
  </sheetData>
  <mergeCells count="1">
    <mergeCell ref="A1:H46"/>
  </mergeCells>
  <pageMargins left="1" right="0.45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S63"/>
  <sheetViews>
    <sheetView topLeftCell="B43" zoomScale="85" zoomScaleNormal="85" zoomScaleSheetLayoutView="100" workbookViewId="0">
      <selection activeCell="B7" sqref="B7"/>
    </sheetView>
  </sheetViews>
  <sheetFormatPr defaultColWidth="9.08984375" defaultRowHeight="12.5" x14ac:dyDescent="0.25"/>
  <cols>
    <col min="1" max="1" width="15.7265625" style="2" customWidth="1"/>
    <col min="2" max="2" width="10.26953125" style="2" bestFit="1" customWidth="1"/>
    <col min="3" max="3" width="14.7265625" style="2" bestFit="1" customWidth="1"/>
    <col min="4" max="4" width="12.90625" style="2" bestFit="1" customWidth="1"/>
    <col min="5" max="5" width="1.6328125" style="146" hidden="1" customWidth="1"/>
    <col min="6" max="6" width="15.6328125" style="144" hidden="1" customWidth="1"/>
    <col min="7" max="7" width="13.08984375" style="2" bestFit="1" customWidth="1"/>
    <col min="8" max="10" width="14.26953125" style="2" customWidth="1"/>
    <col min="11" max="11" width="10.90625" style="2" bestFit="1" customWidth="1"/>
    <col min="12" max="12" width="7.453125" style="2" bestFit="1" customWidth="1"/>
    <col min="13" max="13" width="11.26953125" style="2" bestFit="1" customWidth="1"/>
    <col min="14" max="14" width="10.7265625" style="2" bestFit="1" customWidth="1"/>
    <col min="15" max="15" width="9.7265625" style="2" bestFit="1" customWidth="1"/>
    <col min="16" max="16" width="12.6328125" style="2" bestFit="1" customWidth="1"/>
    <col min="17" max="17" width="11.90625" style="2" bestFit="1" customWidth="1"/>
    <col min="18" max="18" width="10.453125" style="2" bestFit="1" customWidth="1"/>
    <col min="19" max="16384" width="9.08984375" style="2"/>
  </cols>
  <sheetData>
    <row r="1" spans="1:19" s="109" customFormat="1" ht="13" x14ac:dyDescent="0.3">
      <c r="A1" s="176" t="s">
        <v>190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</row>
    <row r="2" spans="1:19" s="109" customFormat="1" ht="13" x14ac:dyDescent="0.3">
      <c r="A2" s="176" t="s">
        <v>218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</row>
    <row r="3" spans="1:19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</row>
    <row r="4" spans="1:19" s="201" customFormat="1" ht="20" customHeight="1" x14ac:dyDescent="0.25">
      <c r="A4" s="200" t="str">
        <f>'1B'!$A$4</f>
        <v>ACF-OFA: 09/06/2022</v>
      </c>
      <c r="B4" s="200"/>
      <c r="C4" s="200"/>
      <c r="D4" s="200"/>
      <c r="E4" s="199"/>
      <c r="F4" s="199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</row>
    <row r="5" spans="1:19" s="3" customFormat="1" ht="20" customHeight="1" x14ac:dyDescent="0.25">
      <c r="B5" s="191" t="s">
        <v>105</v>
      </c>
      <c r="C5" s="191"/>
      <c r="D5" s="191"/>
      <c r="E5" s="180"/>
      <c r="G5" s="191" t="s">
        <v>107</v>
      </c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</row>
    <row r="6" spans="1:19" s="3" customFormat="1" ht="45" customHeight="1" x14ac:dyDescent="0.3">
      <c r="A6" s="165" t="s">
        <v>0</v>
      </c>
      <c r="B6" s="21" t="s">
        <v>142</v>
      </c>
      <c r="C6" s="21" t="s">
        <v>143</v>
      </c>
      <c r="D6" s="101" t="s">
        <v>131</v>
      </c>
      <c r="E6" s="185"/>
      <c r="F6" s="165" t="str">
        <f>A6</f>
        <v>STATE</v>
      </c>
      <c r="G6" s="21" t="s">
        <v>132</v>
      </c>
      <c r="H6" s="21" t="s">
        <v>144</v>
      </c>
      <c r="I6" s="21" t="s">
        <v>130</v>
      </c>
      <c r="J6" s="21" t="s">
        <v>133</v>
      </c>
      <c r="K6" s="21" t="s">
        <v>134</v>
      </c>
      <c r="L6" s="21" t="s">
        <v>135</v>
      </c>
      <c r="M6" s="21" t="s">
        <v>136</v>
      </c>
      <c r="N6" s="21" t="s">
        <v>137</v>
      </c>
      <c r="O6" s="21" t="s">
        <v>138</v>
      </c>
      <c r="P6" s="21" t="s">
        <v>139</v>
      </c>
      <c r="Q6" s="21" t="s">
        <v>145</v>
      </c>
      <c r="R6" s="21" t="s">
        <v>141</v>
      </c>
      <c r="S6" s="165" t="s">
        <v>256</v>
      </c>
    </row>
    <row r="7" spans="1:19" ht="12.75" customHeight="1" x14ac:dyDescent="0.3">
      <c r="A7" s="33" t="s">
        <v>3</v>
      </c>
      <c r="B7" s="48">
        <f>SUM(B8:B61)</f>
        <v>957556</v>
      </c>
      <c r="C7" s="39">
        <f>SUM(C8:C61)</f>
        <v>511143</v>
      </c>
      <c r="D7" s="222">
        <f>SUM(D8:D61)</f>
        <v>172053</v>
      </c>
      <c r="E7" s="181"/>
      <c r="F7" s="183" t="str">
        <f t="shared" ref="F7:F59" si="0">A7</f>
        <v>United States</v>
      </c>
      <c r="G7" s="35">
        <f>'4A'!G7/$D7</f>
        <v>0.82714628631875065</v>
      </c>
      <c r="H7" s="25">
        <f>'4A'!H7/$D7</f>
        <v>9.1134708490988245E-3</v>
      </c>
      <c r="I7" s="25">
        <f>'4A'!I7/$D7</f>
        <v>6.1260193080039287E-3</v>
      </c>
      <c r="J7" s="25">
        <f>'4A'!J7/$D7</f>
        <v>9.6016925017291185E-3</v>
      </c>
      <c r="K7" s="25">
        <f>'4A'!K7/$D7</f>
        <v>2.9642028909696429E-4</v>
      </c>
      <c r="L7" s="25">
        <f>'4A'!L7/$D7</f>
        <v>0.15213916641964975</v>
      </c>
      <c r="M7" s="25">
        <f>'4A'!M7/$D7</f>
        <v>5.0507692397110194E-3</v>
      </c>
      <c r="N7" s="25">
        <f>'4A'!N7/$D7</f>
        <v>4.2882135156027505E-2</v>
      </c>
      <c r="O7" s="25">
        <f>'4A'!O7/$D7</f>
        <v>1.1479020999343226E-2</v>
      </c>
      <c r="P7" s="25">
        <f>'4A'!P7/$D7</f>
        <v>3.3071204803171118E-3</v>
      </c>
      <c r="Q7" s="25">
        <f>'4A'!Q7/$D7</f>
        <v>2.95839072843833E-3</v>
      </c>
      <c r="R7" s="25">
        <v>1.2463498588883995E-3</v>
      </c>
      <c r="S7" s="25">
        <v>2.6780208486272206E-2</v>
      </c>
    </row>
    <row r="8" spans="1:19" ht="18" customHeight="1" x14ac:dyDescent="0.3">
      <c r="A8" s="41" t="s">
        <v>7</v>
      </c>
      <c r="B8" s="48">
        <f>'4A'!B8</f>
        <v>6268</v>
      </c>
      <c r="C8" s="39">
        <f>'4A'!C8</f>
        <v>2084</v>
      </c>
      <c r="D8" s="56">
        <f>'4A'!D8</f>
        <v>743</v>
      </c>
      <c r="E8" s="181"/>
      <c r="F8" s="183" t="str">
        <f t="shared" si="0"/>
        <v>Alabama</v>
      </c>
      <c r="G8" s="35">
        <f>'4A'!G8/$D8</f>
        <v>0.86675639300134588</v>
      </c>
      <c r="H8" s="25">
        <f>'4A'!H8/$D8</f>
        <v>2.6917900403768506E-3</v>
      </c>
      <c r="I8" s="25">
        <f>'4A'!I8/$D8</f>
        <v>6.1911170928667561E-2</v>
      </c>
      <c r="J8" s="25">
        <f>'4A'!J8/$D8</f>
        <v>4.4414535666218037E-2</v>
      </c>
      <c r="K8" s="25">
        <f>'4A'!K8/$D8</f>
        <v>0</v>
      </c>
      <c r="L8" s="25">
        <f>'4A'!L8/$D8</f>
        <v>1.2113055181695828E-2</v>
      </c>
      <c r="M8" s="25">
        <f>'4A'!M8/$D8</f>
        <v>0</v>
      </c>
      <c r="N8" s="25">
        <f>'4A'!N8/$D8</f>
        <v>2.1534320323014805E-2</v>
      </c>
      <c r="O8" s="25">
        <f>'4A'!O8/$D8</f>
        <v>3.7685060565275909E-2</v>
      </c>
      <c r="P8" s="25">
        <f>'4A'!P8/$D8</f>
        <v>0</v>
      </c>
      <c r="Q8" s="25">
        <f>'4A'!Q8/$D8</f>
        <v>5.3835800807537013E-3</v>
      </c>
      <c r="R8" s="25">
        <v>0</v>
      </c>
      <c r="S8" s="25">
        <v>9.00360144057623E-3</v>
      </c>
    </row>
    <row r="9" spans="1:19" ht="12.75" customHeight="1" x14ac:dyDescent="0.3">
      <c r="A9" s="41" t="s">
        <v>8</v>
      </c>
      <c r="B9" s="48">
        <f>'4A'!B9</f>
        <v>1775</v>
      </c>
      <c r="C9" s="39">
        <f>'4A'!C9</f>
        <v>1002</v>
      </c>
      <c r="D9" s="56">
        <f>'4A'!D9</f>
        <v>308</v>
      </c>
      <c r="E9" s="181"/>
      <c r="F9" s="183" t="str">
        <f t="shared" si="0"/>
        <v>Alaska</v>
      </c>
      <c r="G9" s="35">
        <f>'4A'!G9/$D9</f>
        <v>0.86363636363636365</v>
      </c>
      <c r="H9" s="25">
        <f>'4A'!H9/$D9</f>
        <v>0</v>
      </c>
      <c r="I9" s="25">
        <f>'4A'!I9/$D9</f>
        <v>3.246753246753247E-3</v>
      </c>
      <c r="J9" s="25">
        <f>'4A'!J9/$D9</f>
        <v>6.4935064935064939E-3</v>
      </c>
      <c r="K9" s="25">
        <f>'4A'!K9/$D9</f>
        <v>1.948051948051948E-2</v>
      </c>
      <c r="L9" s="25">
        <f>'4A'!L9/$D9</f>
        <v>0.20129870129870131</v>
      </c>
      <c r="M9" s="25">
        <f>'4A'!M9/$D9</f>
        <v>7.1428571428571425E-2</v>
      </c>
      <c r="N9" s="25">
        <f>'4A'!N9/$D9</f>
        <v>3.896103896103896E-2</v>
      </c>
      <c r="O9" s="25">
        <f>'4A'!O9/$D9</f>
        <v>3.246753246753247E-3</v>
      </c>
      <c r="P9" s="25">
        <f>'4A'!P9/$D9</f>
        <v>6.4935064935064939E-3</v>
      </c>
      <c r="Q9" s="25">
        <f>'4A'!Q9/$D9</f>
        <v>3.246753246753247E-3</v>
      </c>
      <c r="R9" s="25">
        <v>0</v>
      </c>
      <c r="S9" s="25">
        <v>0.10879629629629629</v>
      </c>
    </row>
    <row r="10" spans="1:19" ht="12.75" customHeight="1" x14ac:dyDescent="0.3">
      <c r="A10" s="41" t="s">
        <v>9</v>
      </c>
      <c r="B10" s="48">
        <f>'4A'!B10</f>
        <v>6985</v>
      </c>
      <c r="C10" s="39">
        <f>'4A'!C10</f>
        <v>1991</v>
      </c>
      <c r="D10" s="56">
        <f>'4A'!D10</f>
        <v>234</v>
      </c>
      <c r="E10" s="181"/>
      <c r="F10" s="183" t="str">
        <f t="shared" si="0"/>
        <v>Arizona</v>
      </c>
      <c r="G10" s="35">
        <f>'4A'!G10/$D10</f>
        <v>0.98290598290598286</v>
      </c>
      <c r="H10" s="25">
        <f>'4A'!H10/$D10</f>
        <v>0</v>
      </c>
      <c r="I10" s="25">
        <f>'4A'!I10/$D10</f>
        <v>0</v>
      </c>
      <c r="J10" s="25">
        <f>'4A'!J10/$D10</f>
        <v>4.2735042735042739E-3</v>
      </c>
      <c r="K10" s="25">
        <f>'4A'!K10/$D10</f>
        <v>0</v>
      </c>
      <c r="L10" s="25">
        <f>'4A'!L10/$D10</f>
        <v>8.5470085470085479E-3</v>
      </c>
      <c r="M10" s="25">
        <f>'4A'!M10/$D10</f>
        <v>8.5470085470085479E-3</v>
      </c>
      <c r="N10" s="25">
        <f>'4A'!N10/$D10</f>
        <v>8.5470085470085479E-3</v>
      </c>
      <c r="O10" s="25">
        <f>'4A'!O10/$D10</f>
        <v>0</v>
      </c>
      <c r="P10" s="25">
        <f>'4A'!P10/$D10</f>
        <v>0</v>
      </c>
      <c r="Q10" s="25">
        <f>'4A'!Q10/$D10</f>
        <v>8.5470085470085479E-3</v>
      </c>
      <c r="R10" s="25">
        <v>0</v>
      </c>
      <c r="S10" s="25">
        <v>0</v>
      </c>
    </row>
    <row r="11" spans="1:19" ht="12.75" customHeight="1" x14ac:dyDescent="0.3">
      <c r="A11" s="41" t="s">
        <v>10</v>
      </c>
      <c r="B11" s="48">
        <f>'4A'!B11</f>
        <v>1691</v>
      </c>
      <c r="C11" s="39">
        <f>'4A'!C11</f>
        <v>636</v>
      </c>
      <c r="D11" s="56">
        <f>'4A'!D11</f>
        <v>90</v>
      </c>
      <c r="E11" s="181"/>
      <c r="F11" s="183" t="str">
        <f t="shared" si="0"/>
        <v>Arkansas</v>
      </c>
      <c r="G11" s="35">
        <f>'4A'!G11/$D11</f>
        <v>0.8666666666666667</v>
      </c>
      <c r="H11" s="25">
        <f>'4A'!H11/$D11</f>
        <v>0</v>
      </c>
      <c r="I11" s="25">
        <f>'4A'!I11/$D11</f>
        <v>2.2222222222222223E-2</v>
      </c>
      <c r="J11" s="25">
        <f>'4A'!J11/$D11</f>
        <v>1.1111111111111112E-2</v>
      </c>
      <c r="K11" s="25">
        <f>'4A'!K11/$D11</f>
        <v>0</v>
      </c>
      <c r="L11" s="25">
        <f>'4A'!L11/$D11</f>
        <v>6.6666666666666666E-2</v>
      </c>
      <c r="M11" s="25">
        <f>'4A'!M11/$D11</f>
        <v>2.2222222222222223E-2</v>
      </c>
      <c r="N11" s="25">
        <f>'4A'!N11/$D11</f>
        <v>4.4444444444444446E-2</v>
      </c>
      <c r="O11" s="25">
        <f>'4A'!O11/$D11</f>
        <v>0</v>
      </c>
      <c r="P11" s="25">
        <f>'4A'!P11/$D11</f>
        <v>0</v>
      </c>
      <c r="Q11" s="25">
        <f>'4A'!Q11/$D11</f>
        <v>0</v>
      </c>
      <c r="R11" s="25">
        <v>0</v>
      </c>
      <c r="S11" s="25">
        <v>2.851033499643621E-3</v>
      </c>
    </row>
    <row r="12" spans="1:19" ht="12.75" customHeight="1" x14ac:dyDescent="0.3">
      <c r="A12" s="41" t="s">
        <v>11</v>
      </c>
      <c r="B12" s="48">
        <f>'4A'!B12</f>
        <v>303353</v>
      </c>
      <c r="C12" s="39">
        <f>'4A'!C12</f>
        <v>188162</v>
      </c>
      <c r="D12" s="56">
        <f>'4A'!D12</f>
        <v>98062</v>
      </c>
      <c r="E12" s="181"/>
      <c r="F12" s="183" t="str">
        <f t="shared" si="0"/>
        <v>California</v>
      </c>
      <c r="G12" s="35">
        <f>'4A'!G12/$D12</f>
        <v>0.77033917317615386</v>
      </c>
      <c r="H12" s="25">
        <f>'4A'!H12/$D12</f>
        <v>1.0197630070771553E-2</v>
      </c>
      <c r="I12" s="25">
        <f>'4A'!I12/$D12</f>
        <v>9.6163651567375743E-3</v>
      </c>
      <c r="J12" s="25">
        <f>'4A'!J12/$D12</f>
        <v>4.8234790234749445E-3</v>
      </c>
      <c r="K12" s="25">
        <f>'4A'!K12/$D12</f>
        <v>0</v>
      </c>
      <c r="L12" s="25">
        <f>'4A'!L12/$D12</f>
        <v>0.22154351328751198</v>
      </c>
      <c r="M12" s="25">
        <f>'4A'!M12/$D12</f>
        <v>2.8349411596744916E-3</v>
      </c>
      <c r="N12" s="25">
        <f>'4A'!N12/$D12</f>
        <v>4.9998980236992924E-2</v>
      </c>
      <c r="O12" s="25">
        <f>'4A'!O12/$D12</f>
        <v>1.1931227182802717E-2</v>
      </c>
      <c r="P12" s="25">
        <f>'4A'!P12/$D12</f>
        <v>4.8132813934041729E-3</v>
      </c>
      <c r="Q12" s="25">
        <f>'4A'!Q12/$D12</f>
        <v>1.0401582672186984E-3</v>
      </c>
      <c r="R12" s="25">
        <v>2.5850127787424159E-3</v>
      </c>
      <c r="S12" s="25">
        <v>1.0301032054158457E-2</v>
      </c>
    </row>
    <row r="13" spans="1:19" ht="12.75" customHeight="1" x14ac:dyDescent="0.3">
      <c r="A13" s="41" t="s">
        <v>12</v>
      </c>
      <c r="B13" s="48">
        <f>'4A'!B13</f>
        <v>11622</v>
      </c>
      <c r="C13" s="39">
        <f>'4A'!C13</f>
        <v>6081</v>
      </c>
      <c r="D13" s="56">
        <f>'4A'!D13</f>
        <v>2694</v>
      </c>
      <c r="E13" s="181"/>
      <c r="F13" s="183" t="str">
        <f t="shared" si="0"/>
        <v>Colorado</v>
      </c>
      <c r="G13" s="35">
        <f>'4A'!G13/$D13</f>
        <v>0.29732739420935411</v>
      </c>
      <c r="H13" s="25">
        <f>'4A'!H13/$D13</f>
        <v>1.1135857461024499E-2</v>
      </c>
      <c r="I13" s="25">
        <f>'4A'!I13/$D13</f>
        <v>0</v>
      </c>
      <c r="J13" s="25">
        <f>'4A'!J13/$D13</f>
        <v>2.5983667409057165E-3</v>
      </c>
      <c r="K13" s="25">
        <f>'4A'!K13/$D13</f>
        <v>1.4847809948032665E-3</v>
      </c>
      <c r="L13" s="25">
        <f>'4A'!L13/$D13</f>
        <v>0.77357089829250181</v>
      </c>
      <c r="M13" s="25">
        <f>'4A'!M13/$D13</f>
        <v>8.5374907201187823E-3</v>
      </c>
      <c r="N13" s="25">
        <f>'4A'!N13/$D13</f>
        <v>0.19524870081662954</v>
      </c>
      <c r="O13" s="25">
        <f>'4A'!O13/$D13</f>
        <v>1.1135857461024498E-3</v>
      </c>
      <c r="P13" s="25">
        <f>'4A'!P13/$D13</f>
        <v>2.5983667409057165E-3</v>
      </c>
      <c r="Q13" s="25">
        <f>'4A'!Q13/$D13</f>
        <v>1.0393466963622866E-2</v>
      </c>
      <c r="R13" s="25">
        <v>0</v>
      </c>
      <c r="S13" s="25">
        <v>3.2007315957933241E-2</v>
      </c>
    </row>
    <row r="14" spans="1:19" ht="12.75" customHeight="1" x14ac:dyDescent="0.3">
      <c r="A14" s="41" t="s">
        <v>13</v>
      </c>
      <c r="B14" s="48">
        <f>'4A'!B14</f>
        <v>5713</v>
      </c>
      <c r="C14" s="39">
        <f>'4A'!C14</f>
        <v>2417</v>
      </c>
      <c r="D14" s="56">
        <f>'4A'!D14</f>
        <v>81</v>
      </c>
      <c r="E14" s="181"/>
      <c r="F14" s="183" t="str">
        <f t="shared" si="0"/>
        <v xml:space="preserve">Connecticut </v>
      </c>
      <c r="G14" s="35">
        <f>'4A'!G14/$D14</f>
        <v>0.83950617283950613</v>
      </c>
      <c r="H14" s="25">
        <f>'4A'!H14/$D14</f>
        <v>3.7037037037037035E-2</v>
      </c>
      <c r="I14" s="25">
        <f>'4A'!I14/$D14</f>
        <v>0</v>
      </c>
      <c r="J14" s="25">
        <f>'4A'!J14/$D14</f>
        <v>0</v>
      </c>
      <c r="K14" s="25">
        <f>'4A'!K14/$D14</f>
        <v>0</v>
      </c>
      <c r="L14" s="25">
        <f>'4A'!L14/$D14</f>
        <v>9.8765432098765427E-2</v>
      </c>
      <c r="M14" s="25">
        <f>'4A'!M14/$D14</f>
        <v>0</v>
      </c>
      <c r="N14" s="25">
        <f>'4A'!N14/$D14</f>
        <v>3.7037037037037035E-2</v>
      </c>
      <c r="O14" s="25">
        <f>'4A'!O14/$D14</f>
        <v>0</v>
      </c>
      <c r="P14" s="25">
        <f>'4A'!P14/$D14</f>
        <v>0</v>
      </c>
      <c r="Q14" s="25">
        <f>'4A'!Q14/$D14</f>
        <v>0</v>
      </c>
      <c r="R14" s="25">
        <v>0</v>
      </c>
      <c r="S14" s="25">
        <v>0</v>
      </c>
    </row>
    <row r="15" spans="1:19" ht="12.75" customHeight="1" x14ac:dyDescent="0.3">
      <c r="A15" s="41" t="s">
        <v>14</v>
      </c>
      <c r="B15" s="48">
        <f>'4A'!B15</f>
        <v>2655</v>
      </c>
      <c r="C15" s="39">
        <f>'4A'!C15</f>
        <v>381</v>
      </c>
      <c r="D15" s="56">
        <f>'4A'!D15</f>
        <v>99</v>
      </c>
      <c r="E15" s="181"/>
      <c r="F15" s="183" t="str">
        <f t="shared" si="0"/>
        <v>Delaware</v>
      </c>
      <c r="G15" s="35">
        <f>'4A'!G15/$D15</f>
        <v>1</v>
      </c>
      <c r="H15" s="25">
        <f>'4A'!H15/$D15</f>
        <v>0</v>
      </c>
      <c r="I15" s="25">
        <f>'4A'!I15/$D15</f>
        <v>0</v>
      </c>
      <c r="J15" s="25">
        <f>'4A'!J15/$D15</f>
        <v>0</v>
      </c>
      <c r="K15" s="25">
        <f>'4A'!K15/$D15</f>
        <v>0</v>
      </c>
      <c r="L15" s="25">
        <f>'4A'!L15/$D15</f>
        <v>1.0101010101010102E-2</v>
      </c>
      <c r="M15" s="25">
        <f>'4A'!M15/$D15</f>
        <v>0</v>
      </c>
      <c r="N15" s="25">
        <f>'4A'!N15/$D15</f>
        <v>0</v>
      </c>
      <c r="O15" s="25">
        <f>'4A'!O15/$D15</f>
        <v>0</v>
      </c>
      <c r="P15" s="25">
        <f>'4A'!P15/$D15</f>
        <v>0</v>
      </c>
      <c r="Q15" s="25">
        <f>'4A'!Q15/$D15</f>
        <v>0</v>
      </c>
      <c r="R15" s="25">
        <v>0</v>
      </c>
      <c r="S15" s="25">
        <v>0</v>
      </c>
    </row>
    <row r="16" spans="1:19" ht="12.75" customHeight="1" x14ac:dyDescent="0.3">
      <c r="A16" s="41" t="s">
        <v>76</v>
      </c>
      <c r="B16" s="48">
        <f>'4A'!B16</f>
        <v>6354</v>
      </c>
      <c r="C16" s="39">
        <f>'4A'!C16</f>
        <v>3863</v>
      </c>
      <c r="D16" s="56">
        <f>'4A'!D16</f>
        <v>580</v>
      </c>
      <c r="E16" s="181"/>
      <c r="F16" s="183" t="str">
        <f t="shared" si="0"/>
        <v>District of Col.</v>
      </c>
      <c r="G16" s="35">
        <f>'4A'!G16/$D16</f>
        <v>0.60689655172413792</v>
      </c>
      <c r="H16" s="25">
        <f>'4A'!H16/$D16</f>
        <v>0</v>
      </c>
      <c r="I16" s="25">
        <f>'4A'!I16/$D16</f>
        <v>0</v>
      </c>
      <c r="J16" s="25">
        <f>'4A'!J16/$D16</f>
        <v>1.7241379310344827E-3</v>
      </c>
      <c r="K16" s="25">
        <f>'4A'!K16/$D16</f>
        <v>1.7241379310344827E-3</v>
      </c>
      <c r="L16" s="25">
        <f>'4A'!L16/$D16</f>
        <v>0.27068965517241378</v>
      </c>
      <c r="M16" s="25">
        <f>'4A'!M16/$D16</f>
        <v>0</v>
      </c>
      <c r="N16" s="25">
        <f>'4A'!N16/$D16</f>
        <v>0.16551724137931034</v>
      </c>
      <c r="O16" s="25">
        <f>'4A'!O16/$D16</f>
        <v>0</v>
      </c>
      <c r="P16" s="25">
        <f>'4A'!P16/$D16</f>
        <v>0</v>
      </c>
      <c r="Q16" s="25">
        <f>'4A'!Q16/$D16</f>
        <v>8.6206896551724137E-3</v>
      </c>
      <c r="R16" s="25">
        <v>0</v>
      </c>
      <c r="S16" s="25">
        <v>0</v>
      </c>
    </row>
    <row r="17" spans="1:19" ht="12.75" customHeight="1" x14ac:dyDescent="0.3">
      <c r="A17" s="41" t="s">
        <v>15</v>
      </c>
      <c r="B17" s="48">
        <f>'4A'!B17</f>
        <v>38115</v>
      </c>
      <c r="C17" s="39">
        <f>'4A'!C17</f>
        <v>7945</v>
      </c>
      <c r="D17" s="56">
        <f>'4A'!D17</f>
        <v>274</v>
      </c>
      <c r="E17" s="181"/>
      <c r="F17" s="183" t="str">
        <f t="shared" si="0"/>
        <v>Florida</v>
      </c>
      <c r="G17" s="35">
        <f>'4A'!G17/$D17</f>
        <v>0.58394160583941601</v>
      </c>
      <c r="H17" s="25">
        <f>'4A'!H17/$D17</f>
        <v>5.8394160583941604E-2</v>
      </c>
      <c r="I17" s="25">
        <f>'4A'!I17/$D17</f>
        <v>0</v>
      </c>
      <c r="J17" s="25">
        <f>'4A'!J17/$D17</f>
        <v>3.6496350364963502E-3</v>
      </c>
      <c r="K17" s="25">
        <f>'4A'!K17/$D17</f>
        <v>0</v>
      </c>
      <c r="L17" s="25">
        <f>'4A'!L17/$D17</f>
        <v>0.24817518248175183</v>
      </c>
      <c r="M17" s="25">
        <f>'4A'!M17/$D17</f>
        <v>0</v>
      </c>
      <c r="N17" s="25">
        <f>'4A'!N17/$D17</f>
        <v>0.12043795620437957</v>
      </c>
      <c r="O17" s="25">
        <f>'4A'!O17/$D17</f>
        <v>8.7591240875912413E-2</v>
      </c>
      <c r="P17" s="25">
        <f>'4A'!P17/$D17</f>
        <v>0</v>
      </c>
      <c r="Q17" s="25">
        <f>'4A'!Q17/$D17</f>
        <v>0</v>
      </c>
      <c r="R17" s="49">
        <v>0</v>
      </c>
      <c r="S17" s="49">
        <v>6.3494589433481866E-2</v>
      </c>
    </row>
    <row r="18" spans="1:19" ht="18" customHeight="1" x14ac:dyDescent="0.3">
      <c r="A18" s="41" t="s">
        <v>16</v>
      </c>
      <c r="B18" s="48">
        <f>'4A'!B18</f>
        <v>7656</v>
      </c>
      <c r="C18" s="39">
        <f>'4A'!C18</f>
        <v>1386</v>
      </c>
      <c r="D18" s="56">
        <f>'4A'!D18</f>
        <v>64</v>
      </c>
      <c r="E18" s="181"/>
      <c r="F18" s="183" t="str">
        <f t="shared" si="0"/>
        <v>Georgia</v>
      </c>
      <c r="G18" s="35">
        <f>'4A'!G18/$D18</f>
        <v>0.78125</v>
      </c>
      <c r="H18" s="25">
        <f>'4A'!H18/$D18</f>
        <v>0</v>
      </c>
      <c r="I18" s="25">
        <f>'4A'!I18/$D18</f>
        <v>0</v>
      </c>
      <c r="J18" s="25">
        <f>'4A'!J18/$D18</f>
        <v>9.375E-2</v>
      </c>
      <c r="K18" s="25">
        <f>'4A'!K18/$D18</f>
        <v>0</v>
      </c>
      <c r="L18" s="25">
        <f>'4A'!L18/$D18</f>
        <v>4.6875E-2</v>
      </c>
      <c r="M18" s="25">
        <f>'4A'!M18/$D18</f>
        <v>1.5625E-2</v>
      </c>
      <c r="N18" s="25">
        <f>'4A'!N18/$D18</f>
        <v>4.6875E-2</v>
      </c>
      <c r="O18" s="25">
        <f>'4A'!O18/$D18</f>
        <v>4.6875E-2</v>
      </c>
      <c r="P18" s="25">
        <f>'4A'!P18/$D18</f>
        <v>0</v>
      </c>
      <c r="Q18" s="25">
        <f>'4A'!Q18/$D18</f>
        <v>4.6875E-2</v>
      </c>
      <c r="R18" s="25">
        <v>4.3904717421765528E-2</v>
      </c>
      <c r="S18" s="25">
        <v>1.35450723960766E-2</v>
      </c>
    </row>
    <row r="19" spans="1:19" ht="12.75" customHeight="1" x14ac:dyDescent="0.3">
      <c r="A19" s="41" t="s">
        <v>17</v>
      </c>
      <c r="B19" s="48">
        <f>'4A'!B19</f>
        <v>384</v>
      </c>
      <c r="C19" s="39">
        <f>'4A'!C19</f>
        <v>159</v>
      </c>
      <c r="D19" s="56">
        <f>'4A'!D19</f>
        <v>5</v>
      </c>
      <c r="E19" s="181"/>
      <c r="F19" s="183" t="str">
        <f t="shared" si="0"/>
        <v>Guam</v>
      </c>
      <c r="G19" s="35">
        <f>'4A'!G19/$D19</f>
        <v>0.4</v>
      </c>
      <c r="H19" s="25">
        <f>'4A'!H19/$D19</f>
        <v>0</v>
      </c>
      <c r="I19" s="25">
        <f>'4A'!I19/$D19</f>
        <v>0</v>
      </c>
      <c r="J19" s="25">
        <f>'4A'!J19/$D19</f>
        <v>0.6</v>
      </c>
      <c r="K19" s="25">
        <f>'4A'!K19/$D19</f>
        <v>0</v>
      </c>
      <c r="L19" s="25">
        <f>'4A'!L19/$D19</f>
        <v>0</v>
      </c>
      <c r="M19" s="25">
        <f>'4A'!M19/$D19</f>
        <v>0</v>
      </c>
      <c r="N19" s="25">
        <f>'4A'!N19/$D19</f>
        <v>0</v>
      </c>
      <c r="O19" s="25">
        <f>'4A'!O19/$D19</f>
        <v>0</v>
      </c>
      <c r="P19" s="25">
        <f>'4A'!P19/$D19</f>
        <v>0</v>
      </c>
      <c r="Q19" s="49">
        <v>0</v>
      </c>
      <c r="R19" s="49">
        <v>0</v>
      </c>
      <c r="S19" s="49">
        <v>0</v>
      </c>
    </row>
    <row r="20" spans="1:19" ht="12.75" customHeight="1" x14ac:dyDescent="0.3">
      <c r="A20" s="41" t="s">
        <v>18</v>
      </c>
      <c r="B20" s="48">
        <f>'4A'!B20</f>
        <v>6587</v>
      </c>
      <c r="C20" s="39">
        <f>'4A'!C20</f>
        <v>5059</v>
      </c>
      <c r="D20" s="56">
        <f>'4A'!D20</f>
        <v>546</v>
      </c>
      <c r="E20" s="181"/>
      <c r="F20" s="183" t="str">
        <f t="shared" si="0"/>
        <v>Hawaii</v>
      </c>
      <c r="G20" s="35">
        <f>'4A'!G20/$D20</f>
        <v>0.97435897435897434</v>
      </c>
      <c r="H20" s="25">
        <f>'4A'!H20/$D20</f>
        <v>3.663003663003663E-3</v>
      </c>
      <c r="I20" s="25">
        <f>'4A'!I20/$D20</f>
        <v>9.1575091575091579E-3</v>
      </c>
      <c r="J20" s="25">
        <f>'4A'!J20/$D20</f>
        <v>3.663003663003663E-3</v>
      </c>
      <c r="K20" s="25">
        <f>'4A'!K20/$D20</f>
        <v>0</v>
      </c>
      <c r="L20" s="25">
        <f>'4A'!L20/$D20</f>
        <v>1.8315018315018315E-3</v>
      </c>
      <c r="M20" s="25">
        <f>'4A'!M20/$D20</f>
        <v>0</v>
      </c>
      <c r="N20" s="25">
        <f>'4A'!N20/$D20</f>
        <v>1.4652014652014652E-2</v>
      </c>
      <c r="O20" s="25">
        <f>'4A'!O20/$D20</f>
        <v>3.663003663003663E-3</v>
      </c>
      <c r="P20" s="25">
        <f>'4A'!P20/$D20</f>
        <v>0</v>
      </c>
      <c r="Q20" s="25">
        <f>'4A'!Q20/$D20</f>
        <v>0</v>
      </c>
      <c r="R20" s="25">
        <v>0</v>
      </c>
      <c r="S20" s="25">
        <v>6.4138315672058006E-3</v>
      </c>
    </row>
    <row r="21" spans="1:19" ht="12.75" customHeight="1" x14ac:dyDescent="0.3">
      <c r="A21" s="41" t="s">
        <v>19</v>
      </c>
      <c r="B21" s="48">
        <f>'4A'!B21</f>
        <v>1677</v>
      </c>
      <c r="C21" s="39">
        <f>'4A'!C21</f>
        <v>21</v>
      </c>
      <c r="D21" s="56">
        <f>'4A'!D21</f>
        <v>15</v>
      </c>
      <c r="E21" s="181"/>
      <c r="F21" s="183" t="str">
        <f t="shared" si="0"/>
        <v>Idaho</v>
      </c>
      <c r="G21" s="35">
        <f>'4A'!G21/$D21</f>
        <v>0.33333333333333331</v>
      </c>
      <c r="H21" s="25">
        <f>'4A'!H21/$D21</f>
        <v>0</v>
      </c>
      <c r="I21" s="25">
        <f>'4A'!I21/$D21</f>
        <v>0</v>
      </c>
      <c r="J21" s="25">
        <f>'4A'!J21/$D21</f>
        <v>0</v>
      </c>
      <c r="K21" s="25">
        <f>'4A'!K21/$D21</f>
        <v>0</v>
      </c>
      <c r="L21" s="25">
        <f>'4A'!L21/$D21</f>
        <v>0.6</v>
      </c>
      <c r="M21" s="25">
        <f>'4A'!M21/$D21</f>
        <v>0.4</v>
      </c>
      <c r="N21" s="25">
        <f>'4A'!N21/$D21</f>
        <v>0.2</v>
      </c>
      <c r="O21" s="25">
        <f>'4A'!O21/$D21</f>
        <v>6.6666666666666666E-2</v>
      </c>
      <c r="P21" s="25">
        <f>'4A'!P21/$D21</f>
        <v>0</v>
      </c>
      <c r="Q21" s="25">
        <f>'4A'!Q21/$D21</f>
        <v>0</v>
      </c>
      <c r="R21" s="25">
        <v>0</v>
      </c>
      <c r="S21" s="25">
        <v>0.80434782608695654</v>
      </c>
    </row>
    <row r="22" spans="1:19" ht="12.75" customHeight="1" x14ac:dyDescent="0.3">
      <c r="A22" s="41" t="s">
        <v>20</v>
      </c>
      <c r="B22" s="48">
        <f>'4A'!B22</f>
        <v>10538</v>
      </c>
      <c r="C22" s="39">
        <f>'4A'!C22</f>
        <v>2162</v>
      </c>
      <c r="D22" s="56">
        <f>'4A'!D22</f>
        <v>1217</v>
      </c>
      <c r="E22" s="181"/>
      <c r="F22" s="183" t="str">
        <f t="shared" si="0"/>
        <v>Illinois</v>
      </c>
      <c r="G22" s="35">
        <f>'4A'!G22/$D22</f>
        <v>0.99260476581758428</v>
      </c>
      <c r="H22" s="25">
        <f>'4A'!H22/$D22</f>
        <v>0</v>
      </c>
      <c r="I22" s="25">
        <f>'4A'!I22/$D22</f>
        <v>0</v>
      </c>
      <c r="J22" s="25">
        <f>'4A'!J22/$D22</f>
        <v>6.5735414954806899E-3</v>
      </c>
      <c r="K22" s="25">
        <f>'4A'!K22/$D22</f>
        <v>0</v>
      </c>
      <c r="L22" s="25">
        <f>'4A'!L22/$D22</f>
        <v>3.286770747740345E-3</v>
      </c>
      <c r="M22" s="25">
        <f>'4A'!M22/$D22</f>
        <v>3.286770747740345E-3</v>
      </c>
      <c r="N22" s="25">
        <f>'4A'!N22/$D22</f>
        <v>3.286770747740345E-3</v>
      </c>
      <c r="O22" s="25">
        <f>'4A'!O22/$D22</f>
        <v>0</v>
      </c>
      <c r="P22" s="25">
        <f>'4A'!P22/$D22</f>
        <v>0</v>
      </c>
      <c r="Q22" s="25">
        <f>'4A'!Q22/$D22</f>
        <v>0</v>
      </c>
      <c r="R22" s="25">
        <v>0</v>
      </c>
      <c r="S22" s="25">
        <v>3.3545197740112993E-3</v>
      </c>
    </row>
    <row r="23" spans="1:19" ht="12.75" customHeight="1" x14ac:dyDescent="0.3">
      <c r="A23" s="41" t="s">
        <v>21</v>
      </c>
      <c r="B23" s="48">
        <f>'4A'!B23</f>
        <v>7791</v>
      </c>
      <c r="C23" s="39">
        <f>'4A'!C23</f>
        <v>4082</v>
      </c>
      <c r="D23" s="56">
        <f>'4A'!D23</f>
        <v>513</v>
      </c>
      <c r="E23" s="181"/>
      <c r="F23" s="183" t="str">
        <f t="shared" si="0"/>
        <v>Indiana</v>
      </c>
      <c r="G23" s="35">
        <f>'4A'!G23/$D23</f>
        <v>0.97465886939571145</v>
      </c>
      <c r="H23" s="25">
        <f>'4A'!H23/$D23</f>
        <v>0</v>
      </c>
      <c r="I23" s="25">
        <f>'4A'!I23/$D23</f>
        <v>0</v>
      </c>
      <c r="J23" s="25">
        <f>'4A'!J23/$D23</f>
        <v>0</v>
      </c>
      <c r="K23" s="25">
        <f>'4A'!K23/$D23</f>
        <v>0</v>
      </c>
      <c r="L23" s="25">
        <f>'4A'!L23/$D23</f>
        <v>1.9493177387914229E-3</v>
      </c>
      <c r="M23" s="25">
        <f>'4A'!M23/$D23</f>
        <v>0</v>
      </c>
      <c r="N23" s="25">
        <f>'4A'!N23/$D23</f>
        <v>0</v>
      </c>
      <c r="O23" s="25">
        <f>'4A'!O23/$D23</f>
        <v>0</v>
      </c>
      <c r="P23" s="25">
        <f>'4A'!P23/$D23</f>
        <v>0</v>
      </c>
      <c r="Q23" s="25">
        <f>'4A'!Q23/$D23</f>
        <v>2.9239766081871343E-2</v>
      </c>
      <c r="R23" s="25">
        <v>0</v>
      </c>
      <c r="S23" s="25">
        <v>0</v>
      </c>
    </row>
    <row r="24" spans="1:19" ht="12.75" customHeight="1" x14ac:dyDescent="0.3">
      <c r="A24" s="41" t="s">
        <v>22</v>
      </c>
      <c r="B24" s="48">
        <f>'4A'!B24</f>
        <v>6832</v>
      </c>
      <c r="C24" s="39">
        <f>'4A'!C24</f>
        <v>2781</v>
      </c>
      <c r="D24" s="56">
        <f>'4A'!D24</f>
        <v>366</v>
      </c>
      <c r="E24" s="181"/>
      <c r="F24" s="183" t="str">
        <f t="shared" si="0"/>
        <v>Iowa</v>
      </c>
      <c r="G24" s="35">
        <f>'4A'!G24/$D24</f>
        <v>0.94262295081967218</v>
      </c>
      <c r="H24" s="25">
        <f>'4A'!H24/$D24</f>
        <v>2.7322404371584699E-3</v>
      </c>
      <c r="I24" s="25">
        <f>'4A'!I24/$D24</f>
        <v>2.7322404371584699E-3</v>
      </c>
      <c r="J24" s="25">
        <f>'4A'!J24/$D24</f>
        <v>0</v>
      </c>
      <c r="K24" s="25">
        <f>'4A'!K24/$D24</f>
        <v>0</v>
      </c>
      <c r="L24" s="25">
        <f>'4A'!L24/$D24</f>
        <v>2.4590163934426229E-2</v>
      </c>
      <c r="M24" s="25">
        <f>'4A'!M24/$D24</f>
        <v>2.7322404371584699E-3</v>
      </c>
      <c r="N24" s="25">
        <f>'4A'!N24/$D24</f>
        <v>3.825136612021858E-2</v>
      </c>
      <c r="O24" s="25">
        <f>'4A'!O24/$D24</f>
        <v>0</v>
      </c>
      <c r="P24" s="25">
        <f>'4A'!P24/$D24</f>
        <v>2.7322404371584699E-3</v>
      </c>
      <c r="Q24" s="25">
        <f>'4A'!Q24/$D24</f>
        <v>2.7322404371584699E-3</v>
      </c>
      <c r="R24" s="25">
        <v>0</v>
      </c>
      <c r="S24" s="25">
        <v>0.12300843486410497</v>
      </c>
    </row>
    <row r="25" spans="1:19" ht="12.75" customHeight="1" x14ac:dyDescent="0.3">
      <c r="A25" s="41" t="s">
        <v>23</v>
      </c>
      <c r="B25" s="48">
        <f>'4A'!B25</f>
        <v>3146</v>
      </c>
      <c r="C25" s="39">
        <f>'4A'!C25</f>
        <v>1433</v>
      </c>
      <c r="D25" s="56">
        <f>'4A'!D25</f>
        <v>412</v>
      </c>
      <c r="E25" s="181"/>
      <c r="F25" s="183" t="str">
        <f t="shared" si="0"/>
        <v>Kansas</v>
      </c>
      <c r="G25" s="35">
        <f>'4A'!G25/$D25</f>
        <v>0.88592233009708743</v>
      </c>
      <c r="H25" s="25">
        <f>'4A'!H25/$D25</f>
        <v>5.8252427184466021E-2</v>
      </c>
      <c r="I25" s="25">
        <f>'4A'!I25/$D25</f>
        <v>2.4271844660194173E-3</v>
      </c>
      <c r="J25" s="25">
        <f>'4A'!J25/$D25</f>
        <v>2.4271844660194173E-3</v>
      </c>
      <c r="K25" s="25">
        <f>'4A'!K25/$D25</f>
        <v>0</v>
      </c>
      <c r="L25" s="25">
        <f>'4A'!L25/$D25</f>
        <v>1.4563106796116505E-2</v>
      </c>
      <c r="M25" s="25">
        <f>'4A'!M25/$D25</f>
        <v>0</v>
      </c>
      <c r="N25" s="25">
        <f>'4A'!N25/$D25</f>
        <v>7.5242718446601936E-2</v>
      </c>
      <c r="O25" s="25">
        <f>'4A'!O25/$D25</f>
        <v>0</v>
      </c>
      <c r="P25" s="25">
        <f>'4A'!P25/$D25</f>
        <v>2.4271844660194173E-3</v>
      </c>
      <c r="Q25" s="25">
        <f>'4A'!Q25/$D25</f>
        <v>9.7087378640776691E-3</v>
      </c>
      <c r="R25" s="25">
        <v>0</v>
      </c>
      <c r="S25" s="25">
        <v>1.8597442851607904E-2</v>
      </c>
    </row>
    <row r="26" spans="1:19" ht="12.75" customHeight="1" x14ac:dyDescent="0.3">
      <c r="A26" s="41" t="s">
        <v>24</v>
      </c>
      <c r="B26" s="48">
        <f>'4A'!B26</f>
        <v>13136</v>
      </c>
      <c r="C26" s="39">
        <f>'4A'!C26</f>
        <v>2948</v>
      </c>
      <c r="D26" s="56">
        <f>'4A'!D26</f>
        <v>611</v>
      </c>
      <c r="E26" s="181"/>
      <c r="F26" s="183" t="str">
        <f t="shared" si="0"/>
        <v>Kentucky</v>
      </c>
      <c r="G26" s="35">
        <f>'4A'!G26/$D26</f>
        <v>0.69721767594108019</v>
      </c>
      <c r="H26" s="25">
        <f>'4A'!H26/$D26</f>
        <v>0.15548281505728315</v>
      </c>
      <c r="I26" s="25">
        <f>'4A'!I26/$D26</f>
        <v>0</v>
      </c>
      <c r="J26" s="25">
        <f>'4A'!J26/$D26</f>
        <v>1.8003273322422259E-2</v>
      </c>
      <c r="K26" s="25">
        <f>'4A'!K26/$D26</f>
        <v>0</v>
      </c>
      <c r="L26" s="25">
        <f>'4A'!L26/$D26</f>
        <v>6.5466448445171853E-3</v>
      </c>
      <c r="M26" s="25">
        <f>'4A'!M26/$D26</f>
        <v>9.1653027823240585E-2</v>
      </c>
      <c r="N26" s="25">
        <f>'4A'!N26/$D26</f>
        <v>6.2193126022913256E-2</v>
      </c>
      <c r="O26" s="25">
        <f>'4A'!O26/$D26</f>
        <v>0.37479541734860883</v>
      </c>
      <c r="P26" s="25">
        <f>'4A'!P26/$D26</f>
        <v>2.6186579378068741E-2</v>
      </c>
      <c r="Q26" s="25">
        <f>'4A'!Q26/$D26</f>
        <v>2.7823240589198037E-2</v>
      </c>
      <c r="R26" s="49">
        <v>0</v>
      </c>
      <c r="S26" s="49">
        <v>5.6081995745503772E-3</v>
      </c>
    </row>
    <row r="27" spans="1:19" ht="12.75" customHeight="1" x14ac:dyDescent="0.3">
      <c r="A27" s="41" t="s">
        <v>25</v>
      </c>
      <c r="B27" s="48">
        <f>'4A'!B27</f>
        <v>3358</v>
      </c>
      <c r="C27" s="39">
        <f>'4A'!C27</f>
        <v>1121</v>
      </c>
      <c r="D27" s="56">
        <f>'4A'!D27</f>
        <v>4</v>
      </c>
      <c r="E27" s="181"/>
      <c r="F27" s="183" t="str">
        <f t="shared" si="0"/>
        <v>Louisiana</v>
      </c>
      <c r="G27" s="35">
        <f>'4A'!G27/$D27</f>
        <v>0.25</v>
      </c>
      <c r="H27" s="25">
        <f>'4A'!H27/$D27</f>
        <v>0</v>
      </c>
      <c r="I27" s="25">
        <f>'4A'!I27/$D27</f>
        <v>0.5</v>
      </c>
      <c r="J27" s="25">
        <f>'4A'!J27/$D27</f>
        <v>0</v>
      </c>
      <c r="K27" s="25">
        <f>'4A'!K27/$D27</f>
        <v>0</v>
      </c>
      <c r="L27" s="25">
        <f>'4A'!L27/$D27</f>
        <v>0.25</v>
      </c>
      <c r="M27" s="25">
        <f>'4A'!M27/$D27</f>
        <v>0</v>
      </c>
      <c r="N27" s="25">
        <f>'4A'!N27/$D27</f>
        <v>0.25</v>
      </c>
      <c r="O27" s="25">
        <f>'4A'!O27/$D27</f>
        <v>0.25</v>
      </c>
      <c r="P27" s="25">
        <f>'4A'!P27/$D27</f>
        <v>0</v>
      </c>
      <c r="Q27" s="25">
        <f>'4A'!Q27/$D27</f>
        <v>0</v>
      </c>
      <c r="R27" s="25">
        <v>0</v>
      </c>
      <c r="S27" s="25">
        <v>0</v>
      </c>
    </row>
    <row r="28" spans="1:19" ht="18" customHeight="1" x14ac:dyDescent="0.3">
      <c r="A28" s="41" t="s">
        <v>26</v>
      </c>
      <c r="B28" s="48">
        <f>'4A'!B28</f>
        <v>11520</v>
      </c>
      <c r="C28" s="39">
        <f>'4A'!C28</f>
        <v>10106</v>
      </c>
      <c r="D28" s="56">
        <f>'4A'!D28</f>
        <v>8058</v>
      </c>
      <c r="E28" s="181"/>
      <c r="F28" s="183" t="str">
        <f t="shared" si="0"/>
        <v>Maine</v>
      </c>
      <c r="G28" s="35">
        <f>'4A'!G28/$D28</f>
        <v>0.99429138744105239</v>
      </c>
      <c r="H28" s="25">
        <f>'4A'!H28/$D28</f>
        <v>0</v>
      </c>
      <c r="I28" s="25">
        <f>'4A'!I28/$D28</f>
        <v>0</v>
      </c>
      <c r="J28" s="25">
        <f>'4A'!J28/$D28</f>
        <v>1.365103003226607E-3</v>
      </c>
      <c r="K28" s="25">
        <f>'4A'!K28/$D28</f>
        <v>0</v>
      </c>
      <c r="L28" s="25">
        <f>'4A'!L28/$D28</f>
        <v>2.4323653512037725E-2</v>
      </c>
      <c r="M28" s="25">
        <f>'4A'!M28/$D28</f>
        <v>2.4820054604120131E-4</v>
      </c>
      <c r="N28" s="25">
        <f>'4A'!N28/$D28</f>
        <v>5.3363117398858278E-3</v>
      </c>
      <c r="O28" s="25">
        <f>'4A'!O28/$D28</f>
        <v>1.6133035492678085E-3</v>
      </c>
      <c r="P28" s="25">
        <f>'4A'!P28/$D28</f>
        <v>6.2050136510300325E-4</v>
      </c>
      <c r="Q28" s="25">
        <f>'4A'!Q28/$D28</f>
        <v>3.7230081906180194E-4</v>
      </c>
      <c r="R28" s="25">
        <v>0</v>
      </c>
      <c r="S28" s="25">
        <v>5.8455114822546974E-3</v>
      </c>
    </row>
    <row r="29" spans="1:19" ht="12.75" customHeight="1" x14ac:dyDescent="0.3">
      <c r="A29" s="41" t="s">
        <v>27</v>
      </c>
      <c r="B29" s="48">
        <f>'4A'!B29</f>
        <v>23028</v>
      </c>
      <c r="C29" s="39">
        <f>'4A'!C29</f>
        <v>16449</v>
      </c>
      <c r="D29" s="56">
        <f>'4A'!D29</f>
        <v>547</v>
      </c>
      <c r="E29" s="181"/>
      <c r="F29" s="183" t="str">
        <f t="shared" si="0"/>
        <v>Maryland</v>
      </c>
      <c r="G29" s="35">
        <f>'4A'!G29/$D29</f>
        <v>0.39853747714808047</v>
      </c>
      <c r="H29" s="25">
        <f>'4A'!H29/$D29</f>
        <v>0</v>
      </c>
      <c r="I29" s="25">
        <f>'4A'!I29/$D29</f>
        <v>0</v>
      </c>
      <c r="J29" s="25">
        <f>'4A'!J29/$D29</f>
        <v>1.6453382084095063E-2</v>
      </c>
      <c r="K29" s="25">
        <f>'4A'!K29/$D29</f>
        <v>0</v>
      </c>
      <c r="L29" s="25">
        <f>'4A'!L29/$D29</f>
        <v>0.14259597806215721</v>
      </c>
      <c r="M29" s="25">
        <f>'4A'!M29/$D29</f>
        <v>0.21572212065813529</v>
      </c>
      <c r="N29" s="25">
        <f>'4A'!N29/$D29</f>
        <v>0.22669104204753199</v>
      </c>
      <c r="O29" s="25">
        <f>'4A'!O29/$D29</f>
        <v>0.11882998171846434</v>
      </c>
      <c r="P29" s="25">
        <f>'4A'!P29/$D29</f>
        <v>0</v>
      </c>
      <c r="Q29" s="25">
        <f>'4A'!Q29/$D29</f>
        <v>0.12614259597806216</v>
      </c>
      <c r="R29" s="25">
        <v>0</v>
      </c>
      <c r="S29" s="25">
        <v>0</v>
      </c>
    </row>
    <row r="30" spans="1:19" ht="12.75" customHeight="1" x14ac:dyDescent="0.3">
      <c r="A30" s="41" t="s">
        <v>28</v>
      </c>
      <c r="B30" s="48">
        <f>'4A'!B30</f>
        <v>40936</v>
      </c>
      <c r="C30" s="39">
        <f>'4A'!C30</f>
        <v>29913</v>
      </c>
      <c r="D30" s="56">
        <f>'4A'!D30</f>
        <v>16094</v>
      </c>
      <c r="E30" s="181"/>
      <c r="F30" s="183" t="str">
        <f t="shared" si="0"/>
        <v>Massachusetts</v>
      </c>
      <c r="G30" s="35">
        <f>'4A'!G30/$D30</f>
        <v>0.99788741145768611</v>
      </c>
      <c r="H30" s="25">
        <f>'4A'!H30/$D30</f>
        <v>0</v>
      </c>
      <c r="I30" s="25">
        <f>'4A'!I30/$D30</f>
        <v>0</v>
      </c>
      <c r="J30" s="25">
        <f>'4A'!J30/$D30</f>
        <v>0</v>
      </c>
      <c r="K30" s="25">
        <f>'4A'!K30/$D30</f>
        <v>0</v>
      </c>
      <c r="L30" s="25">
        <f>'4A'!L30/$D30</f>
        <v>0</v>
      </c>
      <c r="M30" s="25">
        <f>'4A'!M30/$D30</f>
        <v>0</v>
      </c>
      <c r="N30" s="25">
        <f>'4A'!N30/$D30</f>
        <v>0</v>
      </c>
      <c r="O30" s="25">
        <f>'4A'!O30/$D30</f>
        <v>0</v>
      </c>
      <c r="P30" s="25">
        <f>'4A'!P30/$D30</f>
        <v>0</v>
      </c>
      <c r="Q30" s="25">
        <f>'4A'!Q30/$D30</f>
        <v>2.9203429849633403E-3</v>
      </c>
      <c r="R30" s="25">
        <v>0</v>
      </c>
      <c r="S30" s="25">
        <v>0</v>
      </c>
    </row>
    <row r="31" spans="1:19" ht="12.75" customHeight="1" x14ac:dyDescent="0.3">
      <c r="A31" s="41" t="s">
        <v>29</v>
      </c>
      <c r="B31" s="48">
        <f>'4A'!B31</f>
        <v>9372</v>
      </c>
      <c r="C31" s="39">
        <f>'4A'!C31</f>
        <v>2842</v>
      </c>
      <c r="D31" s="56">
        <f>'4A'!D31</f>
        <v>688</v>
      </c>
      <c r="E31" s="181"/>
      <c r="F31" s="183" t="str">
        <f t="shared" si="0"/>
        <v>Michigan</v>
      </c>
      <c r="G31" s="35">
        <f>'4A'!G31/$D31</f>
        <v>0.75</v>
      </c>
      <c r="H31" s="25">
        <f>'4A'!H31/$D31</f>
        <v>4.3604651162790697E-3</v>
      </c>
      <c r="I31" s="25">
        <f>'4A'!I31/$D31</f>
        <v>1.0174418604651164E-2</v>
      </c>
      <c r="J31" s="25">
        <f>'4A'!J31/$D31</f>
        <v>1.0174418604651164E-2</v>
      </c>
      <c r="K31" s="25">
        <f>'4A'!K31/$D31</f>
        <v>0</v>
      </c>
      <c r="L31" s="25">
        <f>'4A'!L31/$D31</f>
        <v>0.27180232558139533</v>
      </c>
      <c r="M31" s="25">
        <f>'4A'!M31/$D31</f>
        <v>4.3604651162790697E-3</v>
      </c>
      <c r="N31" s="25">
        <f>'4A'!N31/$D31</f>
        <v>8.7209302325581398E-2</v>
      </c>
      <c r="O31" s="25">
        <f>'4A'!O31/$D31</f>
        <v>1.5988372093023256E-2</v>
      </c>
      <c r="P31" s="25">
        <f>'4A'!P31/$D31</f>
        <v>8.7209302325581394E-3</v>
      </c>
      <c r="Q31" s="25">
        <f>'4A'!Q31/$D31</f>
        <v>1.5988372093023256E-2</v>
      </c>
      <c r="R31" s="25">
        <v>0</v>
      </c>
      <c r="S31" s="25">
        <v>0.11121286121286121</v>
      </c>
    </row>
    <row r="32" spans="1:19" ht="12.75" customHeight="1" x14ac:dyDescent="0.3">
      <c r="A32" s="41" t="s">
        <v>30</v>
      </c>
      <c r="B32" s="48">
        <f>'4A'!B32</f>
        <v>19250</v>
      </c>
      <c r="C32" s="39">
        <f>'4A'!C32</f>
        <v>10579</v>
      </c>
      <c r="D32" s="56">
        <f>'4A'!D32</f>
        <v>1581</v>
      </c>
      <c r="E32" s="181"/>
      <c r="F32" s="183" t="str">
        <f t="shared" si="0"/>
        <v>Minnesota</v>
      </c>
      <c r="G32" s="35">
        <f>'4A'!G32/$D32</f>
        <v>0.89879822896900696</v>
      </c>
      <c r="H32" s="25">
        <f>'4A'!H32/$D32</f>
        <v>0</v>
      </c>
      <c r="I32" s="25">
        <f>'4A'!I32/$D32</f>
        <v>6.3251106894370653E-4</v>
      </c>
      <c r="J32" s="25">
        <f>'4A'!J32/$D32</f>
        <v>1.8975332068311196E-3</v>
      </c>
      <c r="K32" s="25">
        <f>'4A'!K32/$D32</f>
        <v>0</v>
      </c>
      <c r="L32" s="25">
        <f>'4A'!L32/$D32</f>
        <v>3.1625553447185324E-2</v>
      </c>
      <c r="M32" s="25">
        <f>'4A'!M32/$D32</f>
        <v>1.8975332068311196E-3</v>
      </c>
      <c r="N32" s="25">
        <f>'4A'!N32/$D32</f>
        <v>6.6413662239089177E-2</v>
      </c>
      <c r="O32" s="25">
        <f>'4A'!O32/$D32</f>
        <v>4.4275774826059459E-3</v>
      </c>
      <c r="P32" s="25">
        <f>'4A'!P32/$D32</f>
        <v>0</v>
      </c>
      <c r="Q32" s="25">
        <f>'4A'!Q32/$D32</f>
        <v>3.7318153067678682E-2</v>
      </c>
      <c r="R32" s="25">
        <v>4.3677658877484165E-4</v>
      </c>
      <c r="S32" s="25">
        <v>0.19480235859357939</v>
      </c>
    </row>
    <row r="33" spans="1:19" ht="12.75" customHeight="1" x14ac:dyDescent="0.3">
      <c r="A33" s="41" t="s">
        <v>31</v>
      </c>
      <c r="B33" s="48">
        <f>'4A'!B33</f>
        <v>1682</v>
      </c>
      <c r="C33" s="39">
        <f>'4A'!C33</f>
        <v>169</v>
      </c>
      <c r="D33" s="56">
        <f>'4A'!D33</f>
        <v>71</v>
      </c>
      <c r="E33" s="181"/>
      <c r="F33" s="183" t="str">
        <f t="shared" si="0"/>
        <v>Mississippi</v>
      </c>
      <c r="G33" s="35">
        <f>'4A'!G33/$D33</f>
        <v>0.59154929577464788</v>
      </c>
      <c r="H33" s="25">
        <f>'4A'!H33/$D33</f>
        <v>0</v>
      </c>
      <c r="I33" s="25">
        <f>'4A'!I33/$D33</f>
        <v>0</v>
      </c>
      <c r="J33" s="25">
        <f>'4A'!J33/$D33</f>
        <v>0.16901408450704225</v>
      </c>
      <c r="K33" s="25">
        <f>'4A'!K33/$D33</f>
        <v>0</v>
      </c>
      <c r="L33" s="25">
        <f>'4A'!L33/$D33</f>
        <v>4.2253521126760563E-2</v>
      </c>
      <c r="M33" s="25">
        <f>'4A'!M33/$D33</f>
        <v>0.11267605633802817</v>
      </c>
      <c r="N33" s="25">
        <f>'4A'!N33/$D33</f>
        <v>0.15492957746478872</v>
      </c>
      <c r="O33" s="25">
        <f>'4A'!O33/$D33</f>
        <v>0</v>
      </c>
      <c r="P33" s="25">
        <f>'4A'!P33/$D33</f>
        <v>0</v>
      </c>
      <c r="Q33" s="25">
        <f>'4A'!Q33/$D33</f>
        <v>1.4084507042253521E-2</v>
      </c>
      <c r="R33" s="25">
        <v>0</v>
      </c>
      <c r="S33" s="25">
        <v>0</v>
      </c>
    </row>
    <row r="34" spans="1:19" ht="12.75" customHeight="1" x14ac:dyDescent="0.3">
      <c r="A34" s="41" t="s">
        <v>32</v>
      </c>
      <c r="B34" s="48">
        <f>'4A'!B34</f>
        <v>7620</v>
      </c>
      <c r="C34" s="39">
        <f>'4A'!C34</f>
        <v>3799</v>
      </c>
      <c r="D34" s="56">
        <f>'4A'!D34</f>
        <v>651</v>
      </c>
      <c r="E34" s="181"/>
      <c r="F34" s="183" t="str">
        <f t="shared" si="0"/>
        <v>Missouri</v>
      </c>
      <c r="G34" s="35">
        <f>'4A'!G34/$D34</f>
        <v>0.88325652841781876</v>
      </c>
      <c r="H34" s="25">
        <f>'4A'!H34/$D34</f>
        <v>1.5360983102918587E-3</v>
      </c>
      <c r="I34" s="25">
        <f>'4A'!I34/$D34</f>
        <v>1.5360983102918587E-3</v>
      </c>
      <c r="J34" s="25">
        <f>'4A'!J34/$D34</f>
        <v>9.2165898617511521E-3</v>
      </c>
      <c r="K34" s="25">
        <f>'4A'!K34/$D34</f>
        <v>0</v>
      </c>
      <c r="L34" s="25">
        <f>'4A'!L34/$D34</f>
        <v>8.1413210445468509E-2</v>
      </c>
      <c r="M34" s="25">
        <f>'4A'!M34/$D34</f>
        <v>3.0721966205837174E-3</v>
      </c>
      <c r="N34" s="25">
        <f>'4A'!N34/$D34</f>
        <v>6.4516129032258063E-2</v>
      </c>
      <c r="O34" s="25">
        <f>'4A'!O34/$D34</f>
        <v>3.0721966205837174E-3</v>
      </c>
      <c r="P34" s="25">
        <f>'4A'!P34/$D34</f>
        <v>0</v>
      </c>
      <c r="Q34" s="25">
        <f>'4A'!Q34/$D34</f>
        <v>1.2288786482334869E-2</v>
      </c>
      <c r="R34" s="49">
        <v>0</v>
      </c>
      <c r="S34" s="49">
        <v>6.5251989389920426E-2</v>
      </c>
    </row>
    <row r="35" spans="1:19" ht="12.75" customHeight="1" x14ac:dyDescent="0.3">
      <c r="A35" s="41" t="s">
        <v>33</v>
      </c>
      <c r="B35" s="48">
        <f>'4A'!B35</f>
        <v>2180</v>
      </c>
      <c r="C35" s="39">
        <f>'4A'!C35</f>
        <v>626</v>
      </c>
      <c r="D35" s="56">
        <f>'4A'!D35</f>
        <v>228</v>
      </c>
      <c r="E35" s="181"/>
      <c r="F35" s="183" t="str">
        <f t="shared" si="0"/>
        <v>Montana</v>
      </c>
      <c r="G35" s="35">
        <f>'4A'!G35/$D35</f>
        <v>0.67543859649122806</v>
      </c>
      <c r="H35" s="25">
        <f>'4A'!H35/$D35</f>
        <v>8.771929824561403E-3</v>
      </c>
      <c r="I35" s="25">
        <f>'4A'!I35/$D35</f>
        <v>1.3157894736842105E-2</v>
      </c>
      <c r="J35" s="25">
        <f>'4A'!J35/$D35</f>
        <v>0.31140350877192985</v>
      </c>
      <c r="K35" s="25">
        <f>'4A'!K35/$D35</f>
        <v>0</v>
      </c>
      <c r="L35" s="25">
        <f>'4A'!L35/$D35</f>
        <v>6.5789473684210523E-2</v>
      </c>
      <c r="M35" s="25">
        <f>'4A'!M35/$D35</f>
        <v>8.771929824561403E-3</v>
      </c>
      <c r="N35" s="25">
        <f>'4A'!N35/$D35</f>
        <v>0.11842105263157894</v>
      </c>
      <c r="O35" s="25">
        <f>'4A'!O35/$D35</f>
        <v>0</v>
      </c>
      <c r="P35" s="25">
        <f>'4A'!P35/$D35</f>
        <v>4.3859649122807015E-3</v>
      </c>
      <c r="Q35" s="25">
        <f>'4A'!Q35/$D35</f>
        <v>4.3859649122807015E-3</v>
      </c>
      <c r="R35" s="27">
        <v>0</v>
      </c>
      <c r="S35" s="27">
        <v>5.9863945578231291E-2</v>
      </c>
    </row>
    <row r="36" spans="1:19" ht="12.75" customHeight="1" x14ac:dyDescent="0.3">
      <c r="A36" s="41" t="s">
        <v>34</v>
      </c>
      <c r="B36" s="48">
        <f>'4A'!B36</f>
        <v>3900</v>
      </c>
      <c r="C36" s="39">
        <f>'4A'!C36</f>
        <v>1155</v>
      </c>
      <c r="D36" s="56">
        <f>'4A'!D36</f>
        <v>109</v>
      </c>
      <c r="E36" s="181"/>
      <c r="F36" s="183" t="str">
        <f t="shared" si="0"/>
        <v>Nebraska</v>
      </c>
      <c r="G36" s="35">
        <f>'4A'!G36/$D36</f>
        <v>0.98165137614678899</v>
      </c>
      <c r="H36" s="25">
        <f>'4A'!H36/$D36</f>
        <v>0</v>
      </c>
      <c r="I36" s="25">
        <f>'4A'!I36/$D36</f>
        <v>0</v>
      </c>
      <c r="J36" s="25">
        <f>'4A'!J36/$D36</f>
        <v>9.1743119266055051E-3</v>
      </c>
      <c r="K36" s="25">
        <f>'4A'!K36/$D36</f>
        <v>9.1743119266055051E-3</v>
      </c>
      <c r="L36" s="25">
        <f>'4A'!L36/$D36</f>
        <v>9.1743119266055051E-3</v>
      </c>
      <c r="M36" s="25">
        <f>'4A'!M36/$D36</f>
        <v>0</v>
      </c>
      <c r="N36" s="25">
        <f>'4A'!N36/$D36</f>
        <v>9.1743119266055051E-3</v>
      </c>
      <c r="O36" s="25">
        <f>'4A'!O36/$D36</f>
        <v>0</v>
      </c>
      <c r="P36" s="25">
        <f>'4A'!P36/$D36</f>
        <v>0</v>
      </c>
      <c r="Q36" s="25">
        <f>'4A'!Q36/$D36</f>
        <v>0</v>
      </c>
      <c r="R36" s="25">
        <v>0</v>
      </c>
      <c r="S36" s="25">
        <v>5.6008146639511197E-3</v>
      </c>
    </row>
    <row r="37" spans="1:19" ht="12.75" customHeight="1" x14ac:dyDescent="0.3">
      <c r="A37" s="41" t="s">
        <v>35</v>
      </c>
      <c r="B37" s="48">
        <f>'4A'!B37</f>
        <v>5728</v>
      </c>
      <c r="C37" s="39">
        <f>'4A'!C37</f>
        <v>2833</v>
      </c>
      <c r="D37" s="56">
        <f>'4A'!D37</f>
        <v>647</v>
      </c>
      <c r="E37" s="181"/>
      <c r="F37" s="183" t="str">
        <f t="shared" si="0"/>
        <v>Nevada</v>
      </c>
      <c r="G37" s="35">
        <f>'4A'!G37/$D37</f>
        <v>0.98145285935085003</v>
      </c>
      <c r="H37" s="25">
        <f>'4A'!H37/$D37</f>
        <v>0</v>
      </c>
      <c r="I37" s="25">
        <f>'4A'!I37/$D37</f>
        <v>0</v>
      </c>
      <c r="J37" s="25">
        <f>'4A'!J37/$D37</f>
        <v>3.0911901081916537E-3</v>
      </c>
      <c r="K37" s="25">
        <f>'4A'!K37/$D37</f>
        <v>0</v>
      </c>
      <c r="L37" s="25">
        <f>'4A'!L37/$D37</f>
        <v>6.1823802163833074E-3</v>
      </c>
      <c r="M37" s="25">
        <f>'4A'!M37/$D37</f>
        <v>4.6367851622874804E-3</v>
      </c>
      <c r="N37" s="25">
        <f>'4A'!N37/$D37</f>
        <v>1.3910355486862442E-2</v>
      </c>
      <c r="O37" s="25">
        <f>'4A'!O37/$D37</f>
        <v>0</v>
      </c>
      <c r="P37" s="25">
        <f>'4A'!P37/$D37</f>
        <v>0</v>
      </c>
      <c r="Q37" s="25">
        <f>'4A'!Q37/$D37</f>
        <v>0</v>
      </c>
      <c r="R37" s="25">
        <v>0</v>
      </c>
      <c r="S37" s="25">
        <v>0</v>
      </c>
    </row>
    <row r="38" spans="1:19" ht="18" customHeight="1" x14ac:dyDescent="0.3">
      <c r="A38" s="41" t="s">
        <v>36</v>
      </c>
      <c r="B38" s="48">
        <f>'4A'!B38</f>
        <v>4201</v>
      </c>
      <c r="C38" s="39">
        <f>'4A'!C38</f>
        <v>2110</v>
      </c>
      <c r="D38" s="56">
        <f>'4A'!D38</f>
        <v>1241</v>
      </c>
      <c r="E38" s="181"/>
      <c r="F38" s="183" t="str">
        <f t="shared" si="0"/>
        <v>New Hampshire</v>
      </c>
      <c r="G38" s="35">
        <f>'4A'!G38/$D38</f>
        <v>0.94762288477034651</v>
      </c>
      <c r="H38" s="25">
        <f>'4A'!H38/$D38</f>
        <v>0</v>
      </c>
      <c r="I38" s="25">
        <f>'4A'!I38/$D38</f>
        <v>0</v>
      </c>
      <c r="J38" s="25">
        <f>'4A'!J38/$D38</f>
        <v>1.6116035455278001E-3</v>
      </c>
      <c r="K38" s="25">
        <f>'4A'!K38/$D38</f>
        <v>3.2232070910556002E-3</v>
      </c>
      <c r="L38" s="25">
        <f>'4A'!L38/$D38</f>
        <v>5.2377115229653506E-2</v>
      </c>
      <c r="M38" s="25">
        <f>'4A'!M38/$D38</f>
        <v>3.9484286865431102E-2</v>
      </c>
      <c r="N38" s="25">
        <f>'4A'!N38/$D38</f>
        <v>2.1756647864625302E-2</v>
      </c>
      <c r="O38" s="25">
        <f>'4A'!O38/$D38</f>
        <v>6.4464141821112004E-3</v>
      </c>
      <c r="P38" s="25">
        <f>'4A'!P38/$D38</f>
        <v>0</v>
      </c>
      <c r="Q38" s="25">
        <f>'4A'!Q38/$D38</f>
        <v>3.2232070910556002E-3</v>
      </c>
      <c r="R38" s="25">
        <v>0</v>
      </c>
      <c r="S38" s="25">
        <v>0</v>
      </c>
    </row>
    <row r="39" spans="1:19" ht="12.75" customHeight="1" x14ac:dyDescent="0.3">
      <c r="A39" s="41" t="s">
        <v>37</v>
      </c>
      <c r="B39" s="48">
        <f>'4A'!B39</f>
        <v>8923</v>
      </c>
      <c r="C39" s="39">
        <f>'4A'!C39</f>
        <v>5416</v>
      </c>
      <c r="D39" s="56">
        <f>'4A'!D39</f>
        <v>234</v>
      </c>
      <c r="E39" s="181"/>
      <c r="F39" s="183" t="str">
        <f t="shared" si="0"/>
        <v>New Jersey</v>
      </c>
      <c r="G39" s="35">
        <f>'4A'!G39/$D39</f>
        <v>0.62820512820512819</v>
      </c>
      <c r="H39" s="25">
        <f>'4A'!H39/$D39</f>
        <v>0</v>
      </c>
      <c r="I39" s="25">
        <f>'4A'!I39/$D39</f>
        <v>0</v>
      </c>
      <c r="J39" s="25">
        <f>'4A'!J39/$D39</f>
        <v>8.9743589743589744E-2</v>
      </c>
      <c r="K39" s="25">
        <f>'4A'!K39/$D39</f>
        <v>0</v>
      </c>
      <c r="L39" s="25">
        <f>'4A'!L39/$D39</f>
        <v>8.5470085470085479E-3</v>
      </c>
      <c r="M39" s="25">
        <f>'4A'!M39/$D39</f>
        <v>0</v>
      </c>
      <c r="N39" s="25">
        <f>'4A'!N39/$D39</f>
        <v>0.3034188034188034</v>
      </c>
      <c r="O39" s="25">
        <f>'4A'!O39/$D39</f>
        <v>8.5470085470085472E-2</v>
      </c>
      <c r="P39" s="25">
        <f>'4A'!P39/$D39</f>
        <v>8.5470085470085479E-3</v>
      </c>
      <c r="Q39" s="25">
        <f>'4A'!Q39/$D39</f>
        <v>0</v>
      </c>
      <c r="R39" s="25">
        <v>0</v>
      </c>
      <c r="S39" s="25">
        <v>5.3151100987091872E-3</v>
      </c>
    </row>
    <row r="40" spans="1:19" ht="12.75" customHeight="1" x14ac:dyDescent="0.3">
      <c r="A40" s="41" t="s">
        <v>38</v>
      </c>
      <c r="B40" s="48">
        <f>'4A'!B40</f>
        <v>11574</v>
      </c>
      <c r="C40" s="39">
        <f>'4A'!C40</f>
        <v>7006</v>
      </c>
      <c r="D40" s="56">
        <f>'4A'!D40</f>
        <v>502</v>
      </c>
      <c r="E40" s="181"/>
      <c r="F40" s="183" t="str">
        <f t="shared" si="0"/>
        <v>New Mexico</v>
      </c>
      <c r="G40" s="35">
        <f>'4A'!G40/$D40</f>
        <v>0.74900398406374502</v>
      </c>
      <c r="H40" s="25">
        <f>'4A'!H40/$D40</f>
        <v>4.9800796812749001E-2</v>
      </c>
      <c r="I40" s="25">
        <f>'4A'!I40/$D40</f>
        <v>1.9920318725099601E-3</v>
      </c>
      <c r="J40" s="25">
        <f>'4A'!J40/$D40</f>
        <v>9.9601593625498006E-3</v>
      </c>
      <c r="K40" s="25">
        <f>'4A'!K40/$D40</f>
        <v>0</v>
      </c>
      <c r="L40" s="25">
        <f>'4A'!L40/$D40</f>
        <v>0.10756972111553785</v>
      </c>
      <c r="M40" s="25">
        <f>'4A'!M40/$D40</f>
        <v>0</v>
      </c>
      <c r="N40" s="25">
        <f>'4A'!N40/$D40</f>
        <v>6.5737051792828682E-2</v>
      </c>
      <c r="O40" s="25">
        <f>'4A'!O40/$D40</f>
        <v>9.9601593625498006E-3</v>
      </c>
      <c r="P40" s="25">
        <f>'4A'!P40/$D40</f>
        <v>0</v>
      </c>
      <c r="Q40" s="25">
        <f>'4A'!Q40/$D40</f>
        <v>0</v>
      </c>
      <c r="R40" s="25">
        <v>2.0876826722338206E-4</v>
      </c>
      <c r="S40" s="25">
        <v>3.2985386221294363E-2</v>
      </c>
    </row>
    <row r="41" spans="1:19" ht="12.75" customHeight="1" x14ac:dyDescent="0.3">
      <c r="A41" s="41" t="s">
        <v>39</v>
      </c>
      <c r="B41" s="48">
        <f>'4A'!B41</f>
        <v>108337</v>
      </c>
      <c r="C41" s="39">
        <f>'4A'!C41</f>
        <v>71423</v>
      </c>
      <c r="D41" s="56">
        <f>'4A'!D41</f>
        <v>7379</v>
      </c>
      <c r="E41" s="181"/>
      <c r="F41" s="183" t="str">
        <f t="shared" si="0"/>
        <v>New York</v>
      </c>
      <c r="G41" s="35">
        <f>'4A'!G41/$D41</f>
        <v>0.98604146903374446</v>
      </c>
      <c r="H41" s="25">
        <f>'4A'!H41/$D41</f>
        <v>1.2196774630708769E-2</v>
      </c>
      <c r="I41" s="25">
        <f>'4A'!I41/$D41</f>
        <v>0</v>
      </c>
      <c r="J41" s="25">
        <f>'4A'!J41/$D41</f>
        <v>0</v>
      </c>
      <c r="K41" s="25">
        <f>'4A'!K41/$D41</f>
        <v>0</v>
      </c>
      <c r="L41" s="25">
        <f>'4A'!L41/$D41</f>
        <v>8.1311830871391786E-4</v>
      </c>
      <c r="M41" s="25">
        <f>'4A'!M41/$D41</f>
        <v>0</v>
      </c>
      <c r="N41" s="25">
        <f>'4A'!N41/$D41</f>
        <v>7.995663369020193E-3</v>
      </c>
      <c r="O41" s="25">
        <f>'4A'!O41/$D41</f>
        <v>0</v>
      </c>
      <c r="P41" s="25">
        <f>'4A'!P41/$D41</f>
        <v>1.8972760536658084E-3</v>
      </c>
      <c r="Q41" s="25">
        <f>'4A'!Q41/$D41</f>
        <v>0</v>
      </c>
      <c r="R41" s="25">
        <v>0</v>
      </c>
      <c r="S41" s="25">
        <v>0</v>
      </c>
    </row>
    <row r="42" spans="1:19" ht="12.75" customHeight="1" x14ac:dyDescent="0.3">
      <c r="A42" s="41" t="s">
        <v>40</v>
      </c>
      <c r="B42" s="48">
        <f>'4A'!B42</f>
        <v>13571</v>
      </c>
      <c r="C42" s="39">
        <f>'4A'!C42</f>
        <v>3887</v>
      </c>
      <c r="D42" s="56">
        <f>'4A'!D42</f>
        <v>197</v>
      </c>
      <c r="E42" s="181"/>
      <c r="F42" s="183" t="str">
        <f t="shared" si="0"/>
        <v>North Carolina</v>
      </c>
      <c r="G42" s="35">
        <f>'4A'!G42/$D42</f>
        <v>0.53807106598984766</v>
      </c>
      <c r="H42" s="25">
        <f>'4A'!H42/$D42</f>
        <v>0</v>
      </c>
      <c r="I42" s="25">
        <f>'4A'!I42/$D42</f>
        <v>0</v>
      </c>
      <c r="J42" s="25">
        <f>'4A'!J42/$D42</f>
        <v>0.1116751269035533</v>
      </c>
      <c r="K42" s="25">
        <f>'4A'!K42/$D42</f>
        <v>0</v>
      </c>
      <c r="L42" s="25">
        <f>'4A'!L42/$D42</f>
        <v>0.37563451776649748</v>
      </c>
      <c r="M42" s="25">
        <f>'4A'!M42/$D42</f>
        <v>2.5380710659898477E-2</v>
      </c>
      <c r="N42" s="25">
        <f>'4A'!N42/$D42</f>
        <v>0.116751269035533</v>
      </c>
      <c r="O42" s="25">
        <f>'4A'!O42/$D42</f>
        <v>0</v>
      </c>
      <c r="P42" s="25">
        <f>'4A'!P42/$D42</f>
        <v>5.076142131979695E-3</v>
      </c>
      <c r="Q42" s="25">
        <f>'4A'!Q42/$D42</f>
        <v>0</v>
      </c>
      <c r="R42" s="25">
        <v>0</v>
      </c>
      <c r="S42" s="25">
        <v>0.28603006189213087</v>
      </c>
    </row>
    <row r="43" spans="1:19" ht="12.75" customHeight="1" x14ac:dyDescent="0.3">
      <c r="A43" s="41" t="s">
        <v>41</v>
      </c>
      <c r="B43" s="48">
        <f>'4A'!B43</f>
        <v>1055</v>
      </c>
      <c r="C43" s="39">
        <f>'4A'!C43</f>
        <v>544</v>
      </c>
      <c r="D43" s="56">
        <f>'4A'!D43</f>
        <v>46</v>
      </c>
      <c r="E43" s="181"/>
      <c r="F43" s="183" t="str">
        <f t="shared" si="0"/>
        <v>North Dakota</v>
      </c>
      <c r="G43" s="35">
        <f>'4A'!G43/$D43</f>
        <v>0.73913043478260865</v>
      </c>
      <c r="H43" s="25">
        <f>'4A'!H43/$D43</f>
        <v>0</v>
      </c>
      <c r="I43" s="25">
        <f>'4A'!I43/$D43</f>
        <v>0</v>
      </c>
      <c r="J43" s="25">
        <f>'4A'!J43/$D43</f>
        <v>0.13043478260869565</v>
      </c>
      <c r="K43" s="25">
        <f>'4A'!K43/$D43</f>
        <v>0</v>
      </c>
      <c r="L43" s="25">
        <f>'4A'!L43/$D43</f>
        <v>4.3478260869565216E-2</v>
      </c>
      <c r="M43" s="25">
        <f>'4A'!M43/$D43</f>
        <v>0</v>
      </c>
      <c r="N43" s="25">
        <f>'4A'!N43/$D43</f>
        <v>0.2391304347826087</v>
      </c>
      <c r="O43" s="25">
        <f>'4A'!O43/$D43</f>
        <v>0</v>
      </c>
      <c r="P43" s="25">
        <f>'4A'!P43/$D43</f>
        <v>0</v>
      </c>
      <c r="Q43" s="25">
        <f>'4A'!Q43/$D43</f>
        <v>0</v>
      </c>
      <c r="R43" s="25">
        <v>0</v>
      </c>
      <c r="S43" s="25">
        <v>6.2893081761006293E-3</v>
      </c>
    </row>
    <row r="44" spans="1:19" ht="12.75" customHeight="1" x14ac:dyDescent="0.3">
      <c r="A44" s="41" t="s">
        <v>42</v>
      </c>
      <c r="B44" s="48">
        <f>'4A'!B44</f>
        <v>48056</v>
      </c>
      <c r="C44" s="39">
        <f>'4A'!C44</f>
        <v>6132</v>
      </c>
      <c r="D44" s="56">
        <f>'4A'!D44</f>
        <v>1933</v>
      </c>
      <c r="E44" s="181"/>
      <c r="F44" s="183" t="str">
        <f t="shared" si="0"/>
        <v>Ohio</v>
      </c>
      <c r="G44" s="35">
        <f>'4A'!G44/$D44</f>
        <v>0.57578892912571134</v>
      </c>
      <c r="H44" s="25">
        <f>'4A'!H44/$D44</f>
        <v>0</v>
      </c>
      <c r="I44" s="25">
        <f>'4A'!I44/$D44</f>
        <v>9.8292809105018104E-3</v>
      </c>
      <c r="J44" s="25">
        <f>'4A'!J44/$D44</f>
        <v>0.26332126228660113</v>
      </c>
      <c r="K44" s="25">
        <f>'4A'!K44/$D44</f>
        <v>1.6554578375581996E-2</v>
      </c>
      <c r="L44" s="25">
        <f>'4A'!L44/$D44</f>
        <v>7.9151577858251429E-2</v>
      </c>
      <c r="M44" s="25">
        <f>'4A'!M44/$D44</f>
        <v>1.0346611484738748E-2</v>
      </c>
      <c r="N44" s="25">
        <f>'4A'!N44/$D44</f>
        <v>0.1453698913605794</v>
      </c>
      <c r="O44" s="25">
        <f>'4A'!O44/$D44</f>
        <v>8.1220900155199172E-2</v>
      </c>
      <c r="P44" s="25">
        <f>'4A'!P44/$D44</f>
        <v>5.1733057423693739E-4</v>
      </c>
      <c r="Q44" s="25">
        <f>'4A'!Q44/$D44</f>
        <v>1.2415933781686497E-2</v>
      </c>
      <c r="R44" s="49">
        <v>0</v>
      </c>
      <c r="S44" s="49">
        <v>4.6642995480955456E-2</v>
      </c>
    </row>
    <row r="45" spans="1:19" ht="12.75" customHeight="1" x14ac:dyDescent="0.3">
      <c r="A45" s="41" t="s">
        <v>43</v>
      </c>
      <c r="B45" s="48">
        <f>'4A'!B45</f>
        <v>5020</v>
      </c>
      <c r="C45" s="39">
        <f>'4A'!C45</f>
        <v>1419</v>
      </c>
      <c r="D45" s="56">
        <f>'4A'!D45</f>
        <v>212</v>
      </c>
      <c r="E45" s="181"/>
      <c r="F45" s="183" t="str">
        <f t="shared" si="0"/>
        <v>Oklahoma</v>
      </c>
      <c r="G45" s="35">
        <f>'4A'!G45/$D45</f>
        <v>0.46226415094339623</v>
      </c>
      <c r="H45" s="25">
        <f>'4A'!H45/$D45</f>
        <v>0</v>
      </c>
      <c r="I45" s="25">
        <f>'4A'!I45/$D45</f>
        <v>0</v>
      </c>
      <c r="J45" s="25">
        <f>'4A'!J45/$D45</f>
        <v>6.6037735849056603E-2</v>
      </c>
      <c r="K45" s="25">
        <f>'4A'!K45/$D45</f>
        <v>0</v>
      </c>
      <c r="L45" s="25">
        <f>'4A'!L45/$D45</f>
        <v>0.16037735849056603</v>
      </c>
      <c r="M45" s="25">
        <f>'4A'!M45/$D45</f>
        <v>3.3018867924528301E-2</v>
      </c>
      <c r="N45" s="25">
        <f>'4A'!N45/$D45</f>
        <v>0.35849056603773582</v>
      </c>
      <c r="O45" s="25">
        <f>'4A'!O45/$D45</f>
        <v>0</v>
      </c>
      <c r="P45" s="25">
        <f>'4A'!P45/$D45</f>
        <v>0</v>
      </c>
      <c r="Q45" s="25">
        <f>'4A'!Q45/$D45</f>
        <v>9.433962264150943E-3</v>
      </c>
      <c r="R45" s="25">
        <v>0</v>
      </c>
      <c r="S45" s="25">
        <v>0</v>
      </c>
    </row>
    <row r="46" spans="1:19" ht="12.75" customHeight="1" x14ac:dyDescent="0.3">
      <c r="A46" s="41" t="s">
        <v>44</v>
      </c>
      <c r="B46" s="48">
        <f>'4A'!B46</f>
        <v>27773</v>
      </c>
      <c r="C46" s="39">
        <f>'4A'!C46</f>
        <v>25364</v>
      </c>
      <c r="D46" s="56">
        <f>'4A'!D46</f>
        <v>8543</v>
      </c>
      <c r="E46" s="181"/>
      <c r="F46" s="183" t="str">
        <f t="shared" si="0"/>
        <v>Oregon</v>
      </c>
      <c r="G46" s="35">
        <f>'4A'!G46/$D46</f>
        <v>0.99730773732880718</v>
      </c>
      <c r="H46" s="25">
        <f>'4A'!H46/$D46</f>
        <v>1.1705489874751258E-4</v>
      </c>
      <c r="I46" s="25">
        <f>'4A'!I46/$D46</f>
        <v>2.3410979749502515E-4</v>
      </c>
      <c r="J46" s="25">
        <f>'4A'!J46/$D46</f>
        <v>2.3410979749502515E-4</v>
      </c>
      <c r="K46" s="25">
        <f>'4A'!K46/$D46</f>
        <v>0</v>
      </c>
      <c r="L46" s="25">
        <f>'4A'!L46/$D46</f>
        <v>1.404658784970151E-3</v>
      </c>
      <c r="M46" s="25">
        <f>'4A'!M46/$D46</f>
        <v>0</v>
      </c>
      <c r="N46" s="25">
        <f>'4A'!N46/$D46</f>
        <v>1.0534940887276132E-3</v>
      </c>
      <c r="O46" s="25">
        <f>'4A'!O46/$D46</f>
        <v>0</v>
      </c>
      <c r="P46" s="25">
        <f>'4A'!P46/$D46</f>
        <v>0</v>
      </c>
      <c r="Q46" s="25">
        <f>'4A'!Q46/$D46</f>
        <v>2.3410979749502515E-4</v>
      </c>
      <c r="R46" s="25">
        <v>0</v>
      </c>
      <c r="S46" s="25">
        <v>5.9747459193101322E-2</v>
      </c>
    </row>
    <row r="47" spans="1:19" ht="12.75" customHeight="1" x14ac:dyDescent="0.3">
      <c r="A47" s="41" t="s">
        <v>45</v>
      </c>
      <c r="B47" s="48">
        <f>'4A'!B47</f>
        <v>27157</v>
      </c>
      <c r="C47" s="39">
        <f>'4A'!C47</f>
        <v>13552</v>
      </c>
      <c r="D47" s="56">
        <f>'4A'!D47</f>
        <v>1537</v>
      </c>
      <c r="E47" s="181"/>
      <c r="F47" s="183" t="str">
        <f t="shared" si="0"/>
        <v>Pennsylvania</v>
      </c>
      <c r="G47" s="35">
        <f>'4A'!G47/$D47</f>
        <v>0.85035783994795056</v>
      </c>
      <c r="H47" s="25">
        <f>'4A'!H47/$D47</f>
        <v>0</v>
      </c>
      <c r="I47" s="25">
        <f>'4A'!I47/$D47</f>
        <v>9.108653220559532E-3</v>
      </c>
      <c r="J47" s="25">
        <f>'4A'!J47/$D47</f>
        <v>0</v>
      </c>
      <c r="K47" s="25">
        <f>'4A'!K47/$D47</f>
        <v>0</v>
      </c>
      <c r="L47" s="25">
        <f>'4A'!L47/$D47</f>
        <v>5.7254391672088484E-2</v>
      </c>
      <c r="M47" s="25">
        <f>'4A'!M47/$D47</f>
        <v>6.0507482108002601E-2</v>
      </c>
      <c r="N47" s="25">
        <f>'4A'!N47/$D47</f>
        <v>7.8724788549121669E-2</v>
      </c>
      <c r="O47" s="25">
        <f>'4A'!O47/$D47</f>
        <v>2.797657774886142E-2</v>
      </c>
      <c r="P47" s="25">
        <f>'4A'!P47/$D47</f>
        <v>0</v>
      </c>
      <c r="Q47" s="25">
        <f>'4A'!Q47/$D47</f>
        <v>9.108653220559532E-3</v>
      </c>
      <c r="R47" s="25">
        <v>0</v>
      </c>
      <c r="S47" s="25">
        <v>7.3649053695298448E-3</v>
      </c>
    </row>
    <row r="48" spans="1:19" ht="18" customHeight="1" x14ac:dyDescent="0.3">
      <c r="A48" s="41" t="s">
        <v>46</v>
      </c>
      <c r="B48" s="48">
        <f>'4A'!B48</f>
        <v>4435</v>
      </c>
      <c r="C48" s="39">
        <f>'4A'!C48</f>
        <v>3944</v>
      </c>
      <c r="D48" s="56">
        <f>'4A'!D48</f>
        <v>37</v>
      </c>
      <c r="E48" s="181"/>
      <c r="F48" s="183" t="str">
        <f t="shared" si="0"/>
        <v>Puerto Rico</v>
      </c>
      <c r="G48" s="35">
        <f>'4A'!G48/$D48</f>
        <v>0.32432432432432434</v>
      </c>
      <c r="H48" s="25">
        <f>'4A'!H48/$D48</f>
        <v>5.4054054054054057E-2</v>
      </c>
      <c r="I48" s="25">
        <f>'4A'!I48/$D48</f>
        <v>0</v>
      </c>
      <c r="J48" s="25">
        <f>'4A'!J48/$D48</f>
        <v>0.10810810810810811</v>
      </c>
      <c r="K48" s="25">
        <f>'4A'!K48/$D48</f>
        <v>0</v>
      </c>
      <c r="L48" s="25">
        <f>'4A'!L48/$D48</f>
        <v>5.4054054054054057E-2</v>
      </c>
      <c r="M48" s="25">
        <f>'4A'!M48/$D48</f>
        <v>5.4054054054054057E-2</v>
      </c>
      <c r="N48" s="25">
        <f>'4A'!N48/$D48</f>
        <v>0.43243243243243246</v>
      </c>
      <c r="O48" s="25">
        <f>'4A'!O48/$D48</f>
        <v>0</v>
      </c>
      <c r="P48" s="25">
        <f>'4A'!P48/$D48</f>
        <v>0</v>
      </c>
      <c r="Q48" s="25">
        <f>'4A'!Q48/$D48</f>
        <v>5.4054054054054057E-2</v>
      </c>
      <c r="R48" s="25">
        <v>1.060695344725987E-2</v>
      </c>
      <c r="S48" s="25">
        <v>0</v>
      </c>
    </row>
    <row r="49" spans="1:19" ht="12.75" customHeight="1" x14ac:dyDescent="0.3">
      <c r="A49" s="41" t="s">
        <v>47</v>
      </c>
      <c r="B49" s="48">
        <f>'4A'!B49</f>
        <v>2305</v>
      </c>
      <c r="C49" s="39">
        <f>'4A'!C49</f>
        <v>1450</v>
      </c>
      <c r="D49" s="56">
        <f>'4A'!D49</f>
        <v>95</v>
      </c>
      <c r="E49" s="181"/>
      <c r="F49" s="183" t="str">
        <f t="shared" si="0"/>
        <v>Rhode Island</v>
      </c>
      <c r="G49" s="35">
        <f>'4A'!G49/$D49</f>
        <v>0.76842105263157889</v>
      </c>
      <c r="H49" s="25">
        <f>'4A'!H49/$D49</f>
        <v>0</v>
      </c>
      <c r="I49" s="25">
        <f>'4A'!I49/$D49</f>
        <v>0</v>
      </c>
      <c r="J49" s="25">
        <f>'4A'!J49/$D49</f>
        <v>0</v>
      </c>
      <c r="K49" s="25">
        <f>'4A'!K49/$D49</f>
        <v>0</v>
      </c>
      <c r="L49" s="25">
        <f>'4A'!L49/$D49</f>
        <v>0.38947368421052631</v>
      </c>
      <c r="M49" s="25">
        <f>'4A'!M49/$D49</f>
        <v>0</v>
      </c>
      <c r="N49" s="25">
        <f>'4A'!N49/$D49</f>
        <v>6.3157894736842107E-2</v>
      </c>
      <c r="O49" s="25">
        <f>'4A'!O49/$D49</f>
        <v>0</v>
      </c>
      <c r="P49" s="25">
        <f>'4A'!P49/$D49</f>
        <v>2.1052631578947368E-2</v>
      </c>
      <c r="Q49" s="25">
        <f>'4A'!Q49/$D49</f>
        <v>4.2105263157894736E-2</v>
      </c>
      <c r="R49" s="25">
        <v>0</v>
      </c>
      <c r="S49" s="25">
        <v>6.5573770491803282E-2</v>
      </c>
    </row>
    <row r="50" spans="1:19" ht="12.75" customHeight="1" x14ac:dyDescent="0.3">
      <c r="A50" s="41" t="s">
        <v>48</v>
      </c>
      <c r="B50" s="48">
        <f>'4A'!B50</f>
        <v>7305</v>
      </c>
      <c r="C50" s="39">
        <f>'4A'!C50</f>
        <v>2297</v>
      </c>
      <c r="D50" s="56">
        <f>'4A'!D50</f>
        <v>208</v>
      </c>
      <c r="E50" s="181"/>
      <c r="F50" s="183" t="str">
        <f t="shared" si="0"/>
        <v>South Carolina</v>
      </c>
      <c r="G50" s="35">
        <f>'4A'!G50/$D50</f>
        <v>0.95192307692307687</v>
      </c>
      <c r="H50" s="25">
        <f>'4A'!H50/$D50</f>
        <v>0</v>
      </c>
      <c r="I50" s="25">
        <f>'4A'!I50/$D50</f>
        <v>0</v>
      </c>
      <c r="J50" s="25">
        <f>'4A'!J50/$D50</f>
        <v>0</v>
      </c>
      <c r="K50" s="25">
        <f>'4A'!K50/$D50</f>
        <v>0</v>
      </c>
      <c r="L50" s="25">
        <f>'4A'!L50/$D50</f>
        <v>0</v>
      </c>
      <c r="M50" s="25">
        <f>'4A'!M50/$D50</f>
        <v>0</v>
      </c>
      <c r="N50" s="25">
        <f>'4A'!N50/$D50</f>
        <v>6.25E-2</v>
      </c>
      <c r="O50" s="25">
        <f>'4A'!O50/$D50</f>
        <v>0</v>
      </c>
      <c r="P50" s="25">
        <f>'4A'!P50/$D50</f>
        <v>0</v>
      </c>
      <c r="Q50" s="25">
        <f>'4A'!Q50/$D50</f>
        <v>0</v>
      </c>
      <c r="R50" s="25">
        <v>0</v>
      </c>
      <c r="S50" s="25">
        <v>4.4903457566232603E-3</v>
      </c>
    </row>
    <row r="51" spans="1:19" ht="12.75" customHeight="1" x14ac:dyDescent="0.3">
      <c r="A51" s="41" t="s">
        <v>49</v>
      </c>
      <c r="B51" s="48">
        <f>'4A'!B51</f>
        <v>2559</v>
      </c>
      <c r="C51" s="39">
        <f>'4A'!C51</f>
        <v>286</v>
      </c>
      <c r="D51" s="56">
        <f>'4A'!D51</f>
        <v>168</v>
      </c>
      <c r="E51" s="181"/>
      <c r="F51" s="183" t="str">
        <f t="shared" si="0"/>
        <v>South Dakota</v>
      </c>
      <c r="G51" s="35">
        <f>'4A'!G51/$D51</f>
        <v>0.16666666666666666</v>
      </c>
      <c r="H51" s="25">
        <f>'4A'!H51/$D51</f>
        <v>0</v>
      </c>
      <c r="I51" s="25">
        <f>'4A'!I51/$D51</f>
        <v>1.1904761904761904E-2</v>
      </c>
      <c r="J51" s="25">
        <f>'4A'!J51/$D51</f>
        <v>0</v>
      </c>
      <c r="K51" s="25">
        <f>'4A'!K51/$D51</f>
        <v>5.9523809523809521E-3</v>
      </c>
      <c r="L51" s="25">
        <f>'4A'!L51/$D51</f>
        <v>0.14880952380952381</v>
      </c>
      <c r="M51" s="25">
        <f>'4A'!M51/$D51</f>
        <v>0.8214285714285714</v>
      </c>
      <c r="N51" s="25">
        <f>'4A'!N51/$D51</f>
        <v>1.7857142857142856E-2</v>
      </c>
      <c r="O51" s="25">
        <f>'4A'!O51/$D51</f>
        <v>0</v>
      </c>
      <c r="P51" s="25">
        <f>'4A'!P51/$D51</f>
        <v>2.976190476190476E-2</v>
      </c>
      <c r="Q51" s="25">
        <f>'4A'!Q51/$D51</f>
        <v>2.3809523809523808E-2</v>
      </c>
      <c r="R51" s="49">
        <v>4.464285714285714E-3</v>
      </c>
      <c r="S51" s="49">
        <v>0</v>
      </c>
    </row>
    <row r="52" spans="1:19" ht="12.75" customHeight="1" x14ac:dyDescent="0.3">
      <c r="A52" s="41" t="s">
        <v>50</v>
      </c>
      <c r="B52" s="48">
        <f>'4A'!B52</f>
        <v>14272</v>
      </c>
      <c r="C52" s="39">
        <f>'4A'!C52</f>
        <v>3941</v>
      </c>
      <c r="D52" s="56">
        <f>'4A'!D52</f>
        <v>972</v>
      </c>
      <c r="E52" s="181"/>
      <c r="F52" s="183" t="str">
        <f t="shared" si="0"/>
        <v>Tennessee</v>
      </c>
      <c r="G52" s="35">
        <f>'4A'!G52/$D52</f>
        <v>0.75720164609053497</v>
      </c>
      <c r="H52" s="25">
        <f>'4A'!H52/$D52</f>
        <v>0</v>
      </c>
      <c r="I52" s="25">
        <f>'4A'!I52/$D52</f>
        <v>0</v>
      </c>
      <c r="J52" s="25">
        <f>'4A'!J52/$D52</f>
        <v>0.12757201646090535</v>
      </c>
      <c r="K52" s="25">
        <f>'4A'!K52/$D52</f>
        <v>0</v>
      </c>
      <c r="L52" s="25">
        <f>'4A'!L52/$D52</f>
        <v>4.4238683127572016E-2</v>
      </c>
      <c r="M52" s="25">
        <f>'4A'!M52/$D52</f>
        <v>1.02880658436214E-3</v>
      </c>
      <c r="N52" s="25">
        <f>'4A'!N52/$D52</f>
        <v>0.10596707818930041</v>
      </c>
      <c r="O52" s="25">
        <f>'4A'!O52/$D52</f>
        <v>0.10082304526748971</v>
      </c>
      <c r="P52" s="25">
        <f>'4A'!P52/$D52</f>
        <v>2.2633744855967079E-2</v>
      </c>
      <c r="Q52" s="25">
        <f>'4A'!Q52/$D52</f>
        <v>1.646090534979424E-2</v>
      </c>
      <c r="R52" s="25">
        <v>0</v>
      </c>
      <c r="S52" s="25">
        <v>1.8925739005046863E-3</v>
      </c>
    </row>
    <row r="53" spans="1:19" ht="12.75" customHeight="1" x14ac:dyDescent="0.3">
      <c r="A53" s="41" t="s">
        <v>51</v>
      </c>
      <c r="B53" s="48">
        <f>'4A'!B53</f>
        <v>18181</v>
      </c>
      <c r="C53" s="39">
        <f>'4A'!C53</f>
        <v>5963</v>
      </c>
      <c r="D53" s="56">
        <f>'4A'!D53</f>
        <v>173</v>
      </c>
      <c r="E53" s="181"/>
      <c r="F53" s="183" t="str">
        <f t="shared" si="0"/>
        <v>Texas</v>
      </c>
      <c r="G53" s="35">
        <f>'4A'!G53/$D53</f>
        <v>0.92485549132947975</v>
      </c>
      <c r="H53" s="25">
        <f>'4A'!H53/$D53</f>
        <v>7.5144508670520235E-2</v>
      </c>
      <c r="I53" s="25">
        <f>'4A'!I53/$D53</f>
        <v>0</v>
      </c>
      <c r="J53" s="25">
        <f>'4A'!J53/$D53</f>
        <v>0</v>
      </c>
      <c r="K53" s="25">
        <f>'4A'!K53/$D53</f>
        <v>0</v>
      </c>
      <c r="L53" s="25">
        <f>'4A'!L53/$D53</f>
        <v>0</v>
      </c>
      <c r="M53" s="25">
        <f>'4A'!M53/$D53</f>
        <v>0</v>
      </c>
      <c r="N53" s="25">
        <f>'4A'!N53/$D53</f>
        <v>0</v>
      </c>
      <c r="O53" s="25">
        <f>'4A'!O53/$D53</f>
        <v>0</v>
      </c>
      <c r="P53" s="25">
        <f>'4A'!P53/$D53</f>
        <v>0</v>
      </c>
      <c r="Q53" s="25">
        <f>'4A'!Q53/$D53</f>
        <v>0</v>
      </c>
      <c r="R53" s="49">
        <v>0</v>
      </c>
      <c r="S53" s="49">
        <v>0</v>
      </c>
    </row>
    <row r="54" spans="1:19" ht="12.75" customHeight="1" x14ac:dyDescent="0.3">
      <c r="A54" s="41" t="s">
        <v>52</v>
      </c>
      <c r="B54" s="48">
        <f>'4A'!B54</f>
        <v>2460</v>
      </c>
      <c r="C54" s="39">
        <f>'4A'!C54</f>
        <v>842</v>
      </c>
      <c r="D54" s="56">
        <f>'4A'!D54</f>
        <v>87</v>
      </c>
      <c r="E54" s="181"/>
      <c r="F54" s="183" t="str">
        <f t="shared" si="0"/>
        <v>Utah</v>
      </c>
      <c r="G54" s="35">
        <f>'4A'!G54/$D54</f>
        <v>0.7816091954022989</v>
      </c>
      <c r="H54" s="25">
        <f>'4A'!H54/$D54</f>
        <v>0</v>
      </c>
      <c r="I54" s="25">
        <f>'4A'!I54/$D54</f>
        <v>0</v>
      </c>
      <c r="J54" s="25">
        <f>'4A'!J54/$D54</f>
        <v>0</v>
      </c>
      <c r="K54" s="25">
        <f>'4A'!K54/$D54</f>
        <v>0</v>
      </c>
      <c r="L54" s="25">
        <f>'4A'!L54/$D54</f>
        <v>8.0459770114942528E-2</v>
      </c>
      <c r="M54" s="25">
        <f>'4A'!M54/$D54</f>
        <v>0</v>
      </c>
      <c r="N54" s="25">
        <f>'4A'!N54/$D54</f>
        <v>0.19540229885057472</v>
      </c>
      <c r="O54" s="25">
        <f>'4A'!O54/$D54</f>
        <v>1.1494252873563218E-2</v>
      </c>
      <c r="P54" s="25">
        <f>'4A'!P54/$D54</f>
        <v>2.2988505747126436E-2</v>
      </c>
      <c r="Q54" s="50">
        <f>'4A'!Q54/$D54</f>
        <v>0</v>
      </c>
      <c r="R54" s="50">
        <v>0</v>
      </c>
      <c r="S54" s="25">
        <v>0</v>
      </c>
    </row>
    <row r="55" spans="1:19" ht="12.75" customHeight="1" x14ac:dyDescent="0.3">
      <c r="A55" s="41" t="s">
        <v>53</v>
      </c>
      <c r="B55" s="48">
        <f>'4A'!B55</f>
        <v>1927</v>
      </c>
      <c r="C55" s="39">
        <f>'4A'!C55</f>
        <v>741</v>
      </c>
      <c r="D55" s="56">
        <f>'4A'!D55</f>
        <v>262</v>
      </c>
      <c r="F55" s="183" t="str">
        <f t="shared" si="0"/>
        <v>Vermont</v>
      </c>
      <c r="G55" s="35">
        <f>'4A'!G55/$D55</f>
        <v>0.93893129770992367</v>
      </c>
      <c r="H55" s="25">
        <f>'4A'!H55/$D55</f>
        <v>0</v>
      </c>
      <c r="I55" s="25">
        <f>'4A'!I55/$D55</f>
        <v>0</v>
      </c>
      <c r="J55" s="25">
        <f>'4A'!J55/$D55</f>
        <v>3.8167938931297708E-3</v>
      </c>
      <c r="K55" s="25">
        <f>'4A'!K55/$D55</f>
        <v>0</v>
      </c>
      <c r="L55" s="25">
        <f>'4A'!L55/$D55</f>
        <v>1.5267175572519083E-2</v>
      </c>
      <c r="M55" s="25">
        <f>'4A'!M55/$D55</f>
        <v>3.8167938931297708E-3</v>
      </c>
      <c r="N55" s="25">
        <f>'4A'!N55/$D55</f>
        <v>2.6717557251908396E-2</v>
      </c>
      <c r="O55" s="25">
        <f>'4A'!O55/$D55</f>
        <v>0</v>
      </c>
      <c r="P55" s="25">
        <f>'4A'!P55/$D55</f>
        <v>0</v>
      </c>
      <c r="Q55" s="50">
        <f>'4A'!Q55/$D55</f>
        <v>2.6717557251908396E-2</v>
      </c>
      <c r="R55" s="50">
        <v>0</v>
      </c>
      <c r="S55" s="25">
        <v>0</v>
      </c>
    </row>
    <row r="56" spans="1:19" ht="12.75" customHeight="1" x14ac:dyDescent="0.3">
      <c r="A56" s="41" t="s">
        <v>54</v>
      </c>
      <c r="B56" s="48">
        <f>'4A'!B56</f>
        <v>73</v>
      </c>
      <c r="C56" s="39">
        <f>'4A'!C56</f>
        <v>60</v>
      </c>
      <c r="D56" s="56">
        <f>'4A'!D56</f>
        <v>1</v>
      </c>
      <c r="F56" s="183" t="str">
        <f t="shared" si="0"/>
        <v>Virgin Islands</v>
      </c>
      <c r="G56" s="35">
        <f>'4A'!G56/$D56</f>
        <v>0</v>
      </c>
      <c r="H56" s="25">
        <f>'4A'!H56/$D56</f>
        <v>1</v>
      </c>
      <c r="I56" s="25">
        <f>'4A'!I56/$D56</f>
        <v>0</v>
      </c>
      <c r="J56" s="25">
        <f>'4A'!J56/$D56</f>
        <v>0</v>
      </c>
      <c r="K56" s="25">
        <f>'4A'!K56/$D56</f>
        <v>0</v>
      </c>
      <c r="L56" s="25">
        <f>'4A'!L56/$D56</f>
        <v>0</v>
      </c>
      <c r="M56" s="25">
        <f>'4A'!M56/$D56</f>
        <v>0</v>
      </c>
      <c r="N56" s="25">
        <f>'4A'!N56/$D56</f>
        <v>0</v>
      </c>
      <c r="O56" s="25">
        <f>'4A'!O56/$D56</f>
        <v>0</v>
      </c>
      <c r="P56" s="25">
        <f>'4A'!P56/$D56</f>
        <v>0</v>
      </c>
      <c r="Q56" s="50">
        <f>'4A'!Q56/$D56</f>
        <v>0</v>
      </c>
      <c r="R56" s="50">
        <v>0</v>
      </c>
      <c r="S56" s="25">
        <v>5.128205128205128E-2</v>
      </c>
    </row>
    <row r="57" spans="1:19" ht="12.75" customHeight="1" x14ac:dyDescent="0.3">
      <c r="A57" s="41" t="s">
        <v>55</v>
      </c>
      <c r="B57" s="48">
        <f>'4A'!B57</f>
        <v>15488</v>
      </c>
      <c r="C57" s="39">
        <f>'4A'!C57</f>
        <v>7337</v>
      </c>
      <c r="D57" s="56">
        <f>'4A'!D57</f>
        <v>1064</v>
      </c>
      <c r="F57" s="183" t="str">
        <f t="shared" si="0"/>
        <v>Virginia</v>
      </c>
      <c r="G57" s="35">
        <f>'4A'!G57/$D57</f>
        <v>0.85056390977443608</v>
      </c>
      <c r="H57" s="25">
        <f>'4A'!H57/$D57</f>
        <v>0</v>
      </c>
      <c r="I57" s="25">
        <f>'4A'!I57/$D57</f>
        <v>0</v>
      </c>
      <c r="J57" s="25">
        <f>'4A'!J57/$D57</f>
        <v>0</v>
      </c>
      <c r="K57" s="25">
        <f>'4A'!K57/$D57</f>
        <v>1.8796992481203006E-3</v>
      </c>
      <c r="L57" s="25">
        <f>'4A'!L57/$D57</f>
        <v>0.11654135338345864</v>
      </c>
      <c r="M57" s="25">
        <f>'4A'!M57/$D57</f>
        <v>1.8796992481203006E-3</v>
      </c>
      <c r="N57" s="25">
        <f>'4A'!N57/$D57</f>
        <v>6.2030075187969921E-2</v>
      </c>
      <c r="O57" s="25">
        <f>'4A'!O57/$D57</f>
        <v>1.8796992481203006E-3</v>
      </c>
      <c r="P57" s="25">
        <f>'4A'!P57/$D57</f>
        <v>9.3984962406015032E-4</v>
      </c>
      <c r="Q57" s="50">
        <f>'4A'!Q57/$D57</f>
        <v>2.819548872180451E-3</v>
      </c>
      <c r="R57" s="50">
        <v>0</v>
      </c>
      <c r="S57" s="25">
        <v>0</v>
      </c>
    </row>
    <row r="58" spans="1:19" ht="18" customHeight="1" x14ac:dyDescent="0.3">
      <c r="A58" s="41" t="s">
        <v>56</v>
      </c>
      <c r="B58" s="48">
        <f>'4A'!B58</f>
        <v>40307</v>
      </c>
      <c r="C58" s="39">
        <f>'4A'!C58</f>
        <v>27369</v>
      </c>
      <c r="D58" s="56">
        <f>'4A'!D58</f>
        <v>9536</v>
      </c>
      <c r="F58" s="183" t="str">
        <f t="shared" si="0"/>
        <v>Washington</v>
      </c>
      <c r="G58" s="35">
        <f>'4A'!G58/$D58</f>
        <v>0.9601510067114094</v>
      </c>
      <c r="H58" s="25">
        <f>'4A'!H58/$D58</f>
        <v>2.6740771812080538E-2</v>
      </c>
      <c r="I58" s="25">
        <f>'4A'!I58/$D58</f>
        <v>0</v>
      </c>
      <c r="J58" s="25">
        <f>'4A'!J58/$D58</f>
        <v>6.2919463087248318E-4</v>
      </c>
      <c r="K58" s="25">
        <f>'4A'!K58/$D58</f>
        <v>0</v>
      </c>
      <c r="L58" s="25">
        <f>'4A'!L58/$D58</f>
        <v>1.3108221476510067E-2</v>
      </c>
      <c r="M58" s="25">
        <f>'4A'!M58/$D58</f>
        <v>1.0486577181208053E-4</v>
      </c>
      <c r="N58" s="25">
        <f>'4A'!N58/$D58</f>
        <v>9.8573825503355701E-3</v>
      </c>
      <c r="O58" s="25">
        <f>'4A'!O58/$D58</f>
        <v>8.389261744966443E-3</v>
      </c>
      <c r="P58" s="25">
        <f>'4A'!P58/$D58</f>
        <v>4.1946308724832214E-4</v>
      </c>
      <c r="Q58" s="50">
        <f>'4A'!Q58/$D58</f>
        <v>1.0486577181208054E-3</v>
      </c>
      <c r="R58" s="50">
        <v>0</v>
      </c>
      <c r="S58" s="25">
        <v>0.27711829717560377</v>
      </c>
    </row>
    <row r="59" spans="1:19" ht="12.75" customHeight="1" x14ac:dyDescent="0.3">
      <c r="A59" s="41" t="s">
        <v>57</v>
      </c>
      <c r="B59" s="48">
        <f>'4A'!B59</f>
        <v>5629</v>
      </c>
      <c r="C59" s="39">
        <f>'4A'!C59</f>
        <v>1162</v>
      </c>
      <c r="D59" s="56">
        <f>'4A'!D59</f>
        <v>254</v>
      </c>
      <c r="E59" s="186"/>
      <c r="F59" s="183" t="str">
        <f t="shared" si="0"/>
        <v>West Virginia</v>
      </c>
      <c r="G59" s="35">
        <f>'4A'!G59/$D59</f>
        <v>0.40551181102362205</v>
      </c>
      <c r="H59" s="25">
        <f>'4A'!H59/$D59</f>
        <v>7.874015748031496E-3</v>
      </c>
      <c r="I59" s="25">
        <f>'4A'!I59/$D59</f>
        <v>1.1811023622047244E-2</v>
      </c>
      <c r="J59" s="25">
        <f>'4A'!J59/$D59</f>
        <v>1.1811023622047244E-2</v>
      </c>
      <c r="K59" s="25">
        <f>'4A'!K59/$D59</f>
        <v>0</v>
      </c>
      <c r="L59" s="25">
        <f>'4A'!L59/$D59</f>
        <v>0.26771653543307089</v>
      </c>
      <c r="M59" s="25">
        <f>'4A'!M59/$D59</f>
        <v>5.5118110236220472E-2</v>
      </c>
      <c r="N59" s="25">
        <f>'4A'!N59/$D59</f>
        <v>0.3346456692913386</v>
      </c>
      <c r="O59" s="25">
        <f>'4A'!O59/$D59</f>
        <v>0</v>
      </c>
      <c r="P59" s="25">
        <f>'4A'!P59/$D59</f>
        <v>3.937007874015748E-3</v>
      </c>
      <c r="Q59" s="50">
        <f>'4A'!Q59/$D59</f>
        <v>1.1811023622047244E-2</v>
      </c>
      <c r="R59" s="50">
        <v>0</v>
      </c>
      <c r="S59" s="25">
        <v>2.4615384615384616E-3</v>
      </c>
    </row>
    <row r="60" spans="1:19" ht="12.75" customHeight="1" x14ac:dyDescent="0.3">
      <c r="A60" s="41" t="s">
        <v>58</v>
      </c>
      <c r="B60" s="48">
        <f>'4A'!B60</f>
        <v>15618</v>
      </c>
      <c r="C60" s="39">
        <f>'4A'!C60</f>
        <v>4492</v>
      </c>
      <c r="D60" s="56">
        <f>'4A'!D60</f>
        <v>1617</v>
      </c>
      <c r="E60" s="177"/>
      <c r="F60" s="183" t="str">
        <f>A60</f>
        <v>Wisconsin</v>
      </c>
      <c r="G60" s="35">
        <f>'4A'!G60/$D60</f>
        <v>0.63141620284477429</v>
      </c>
      <c r="H60" s="25">
        <f>'4A'!H60/$D60</f>
        <v>0</v>
      </c>
      <c r="I60" s="25">
        <f>'4A'!I60/$D60</f>
        <v>0</v>
      </c>
      <c r="J60" s="25">
        <f>'4A'!J60/$D60</f>
        <v>8.534322820037106E-2</v>
      </c>
      <c r="K60" s="25">
        <f>'4A'!K60/$D60</f>
        <v>0</v>
      </c>
      <c r="L60" s="25">
        <f>'4A'!L60/$D60</f>
        <v>0.3079777365491651</v>
      </c>
      <c r="M60" s="25">
        <f>'4A'!M60/$D60</f>
        <v>0</v>
      </c>
      <c r="N60" s="25">
        <f>'4A'!N60/$D60</f>
        <v>7.6685219542362404E-2</v>
      </c>
      <c r="O60" s="25">
        <f>'4A'!O60/$D60</f>
        <v>6.1842918985776133E-4</v>
      </c>
      <c r="P60" s="25">
        <f>'4A'!P60/$D60</f>
        <v>1.8552875695732839E-3</v>
      </c>
      <c r="Q60" s="50">
        <f>'4A'!Q60/$D60</f>
        <v>2.0408163265306121E-2</v>
      </c>
      <c r="R60" s="50">
        <v>0</v>
      </c>
      <c r="S60" s="25">
        <v>9.8356378815549178E-2</v>
      </c>
    </row>
    <row r="61" spans="1:19" ht="12.75" customHeight="1" x14ac:dyDescent="0.3">
      <c r="A61" s="42" t="s">
        <v>59</v>
      </c>
      <c r="B61" s="51">
        <f>'4A'!B61</f>
        <v>478</v>
      </c>
      <c r="C61" s="46">
        <f>'4A'!C61</f>
        <v>221</v>
      </c>
      <c r="D61" s="57">
        <f>'4A'!D61</f>
        <v>163</v>
      </c>
      <c r="E61" s="161"/>
      <c r="F61" s="184" t="str">
        <f>A61</f>
        <v>Wyoming</v>
      </c>
      <c r="G61" s="36">
        <f>'4A'!G61/$D61</f>
        <v>0.25153374233128833</v>
      </c>
      <c r="H61" s="26">
        <f>'4A'!H61/$D61</f>
        <v>0</v>
      </c>
      <c r="I61" s="26">
        <f>'4A'!I61/$D61</f>
        <v>0</v>
      </c>
      <c r="J61" s="26">
        <f>'4A'!J61/$D61</f>
        <v>0.754601226993865</v>
      </c>
      <c r="K61" s="26">
        <f>'4A'!K61/$D61</f>
        <v>0</v>
      </c>
      <c r="L61" s="26">
        <f>'4A'!L61/$D61</f>
        <v>3.6809815950920248E-2</v>
      </c>
      <c r="M61" s="26">
        <f>'4A'!M61/$D61</f>
        <v>0</v>
      </c>
      <c r="N61" s="26">
        <f>'4A'!N61/$D61</f>
        <v>8.5889570552147243E-2</v>
      </c>
      <c r="O61" s="26">
        <f>'4A'!O61/$D61</f>
        <v>0</v>
      </c>
      <c r="P61" s="26">
        <f>'4A'!P61/$D61</f>
        <v>0</v>
      </c>
      <c r="Q61" s="52">
        <f>'4A'!Q61/$D61</f>
        <v>0</v>
      </c>
      <c r="R61" s="52">
        <v>0</v>
      </c>
      <c r="S61" s="26">
        <v>0</v>
      </c>
    </row>
    <row r="62" spans="1:19" x14ac:dyDescent="0.25">
      <c r="A62" s="161" t="s">
        <v>260</v>
      </c>
    </row>
    <row r="63" spans="1:19" x14ac:dyDescent="0.25">
      <c r="A63" s="2" t="s">
        <v>2</v>
      </c>
    </row>
  </sheetData>
  <phoneticPr fontId="0" type="noConversion"/>
  <printOptions horizontalCentered="1" verticalCentered="1"/>
  <pageMargins left="0.25" right="0.25" top="0.25" bottom="0.25" header="0.5" footer="0.5"/>
  <pageSetup scale="6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S63"/>
  <sheetViews>
    <sheetView zoomScale="85" zoomScaleNormal="85" zoomScaleSheetLayoutView="100" workbookViewId="0">
      <selection activeCell="G59" activeCellId="15" sqref="G14:S16 G18:S18 G21:S22 G27:S27 G29:S29 G31:S34 G36:S36 G38:S38 G41:S41 G43:S43 G45:S45 G48:S48 G50:S51 G53:S54 G56:S57 G59:S59"/>
    </sheetView>
  </sheetViews>
  <sheetFormatPr defaultColWidth="9.08984375" defaultRowHeight="12.5" x14ac:dyDescent="0.25"/>
  <cols>
    <col min="1" max="1" width="15.7265625" style="2" customWidth="1"/>
    <col min="2" max="2" width="8.7265625" style="2" bestFit="1" customWidth="1"/>
    <col min="3" max="3" width="11.453125" style="2" bestFit="1" customWidth="1"/>
    <col min="4" max="4" width="14.26953125" style="2" customWidth="1"/>
    <col min="5" max="5" width="1.6328125" style="146" hidden="1" customWidth="1"/>
    <col min="6" max="6" width="15.6328125" style="146" hidden="1" customWidth="1"/>
    <col min="7" max="7" width="13.08984375" style="2" bestFit="1" customWidth="1"/>
    <col min="8" max="17" width="12.453125" style="2" customWidth="1"/>
    <col min="18" max="18" width="10.453125" style="2" bestFit="1" customWidth="1"/>
    <col min="19" max="19" width="9.7265625" style="2" bestFit="1" customWidth="1"/>
    <col min="20" max="16384" width="9.08984375" style="2"/>
  </cols>
  <sheetData>
    <row r="1" spans="1:19" s="109" customFormat="1" ht="13" x14ac:dyDescent="0.3">
      <c r="A1" s="176" t="s">
        <v>191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</row>
    <row r="2" spans="1:19" s="109" customFormat="1" ht="13" x14ac:dyDescent="0.3">
      <c r="A2" s="176" t="s">
        <v>192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</row>
    <row r="3" spans="1:19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</row>
    <row r="4" spans="1:19" s="201" customFormat="1" ht="20" customHeight="1" x14ac:dyDescent="0.25">
      <c r="A4" s="200" t="str">
        <f>'1B'!$A$4</f>
        <v>ACF-OFA: 09/06/2022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</row>
    <row r="5" spans="1:19" s="146" customFormat="1" ht="13" x14ac:dyDescent="0.25">
      <c r="B5" s="191" t="s">
        <v>84</v>
      </c>
      <c r="C5" s="195"/>
      <c r="D5" s="195"/>
      <c r="E5" s="168"/>
      <c r="G5" s="191" t="s">
        <v>106</v>
      </c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</row>
    <row r="6" spans="1:19" s="4" customFormat="1" ht="45" customHeight="1" x14ac:dyDescent="0.3">
      <c r="A6" s="21" t="s">
        <v>146</v>
      </c>
      <c r="B6" s="21" t="s">
        <v>142</v>
      </c>
      <c r="C6" s="21" t="s">
        <v>147</v>
      </c>
      <c r="D6" s="101" t="s">
        <v>131</v>
      </c>
      <c r="E6" s="170"/>
      <c r="F6" s="165" t="str">
        <f>A6</f>
        <v xml:space="preserve"> STATE</v>
      </c>
      <c r="G6" s="167" t="s">
        <v>132</v>
      </c>
      <c r="H6" s="21" t="s">
        <v>144</v>
      </c>
      <c r="I6" s="21" t="s">
        <v>130</v>
      </c>
      <c r="J6" s="21" t="s">
        <v>133</v>
      </c>
      <c r="K6" s="21" t="s">
        <v>134</v>
      </c>
      <c r="L6" s="21" t="s">
        <v>135</v>
      </c>
      <c r="M6" s="21" t="s">
        <v>136</v>
      </c>
      <c r="N6" s="21" t="s">
        <v>137</v>
      </c>
      <c r="O6" s="21" t="s">
        <v>138</v>
      </c>
      <c r="P6" s="21" t="s">
        <v>139</v>
      </c>
      <c r="Q6" s="21" t="s">
        <v>145</v>
      </c>
      <c r="R6" s="21" t="s">
        <v>141</v>
      </c>
      <c r="S6" s="165" t="s">
        <v>255</v>
      </c>
    </row>
    <row r="7" spans="1:19" ht="12.75" customHeight="1" x14ac:dyDescent="0.3">
      <c r="A7" s="33" t="s">
        <v>3</v>
      </c>
      <c r="B7" s="39">
        <f>SUM(B8:B61)</f>
        <v>49005</v>
      </c>
      <c r="C7" s="39">
        <f t="shared" ref="C7:D7" si="0">SUM(C8:C61)</f>
        <v>45729</v>
      </c>
      <c r="D7" s="222">
        <f t="shared" si="0"/>
        <v>17277</v>
      </c>
      <c r="E7" s="169"/>
      <c r="F7" s="163" t="str">
        <f t="shared" ref="F7:F61" si="1">A7</f>
        <v>United States</v>
      </c>
      <c r="G7" s="48">
        <f t="shared" ref="G7:S7" si="2">SUM(G8:G61)</f>
        <v>18135</v>
      </c>
      <c r="H7" s="39">
        <f t="shared" si="2"/>
        <v>117</v>
      </c>
      <c r="I7" s="39">
        <f t="shared" si="2"/>
        <v>88</v>
      </c>
      <c r="J7" s="39">
        <f t="shared" si="2"/>
        <v>195</v>
      </c>
      <c r="K7" s="39">
        <f t="shared" si="2"/>
        <v>4</v>
      </c>
      <c r="L7" s="39">
        <f t="shared" si="2"/>
        <v>2292</v>
      </c>
      <c r="M7" s="39">
        <f t="shared" si="2"/>
        <v>202</v>
      </c>
      <c r="N7" s="39">
        <f t="shared" si="2"/>
        <v>682</v>
      </c>
      <c r="O7" s="39">
        <f t="shared" si="2"/>
        <v>298</v>
      </c>
      <c r="P7" s="39">
        <f t="shared" si="2"/>
        <v>110</v>
      </c>
      <c r="Q7" s="39">
        <f t="shared" si="2"/>
        <v>8</v>
      </c>
      <c r="R7" s="44">
        <f t="shared" si="2"/>
        <v>0</v>
      </c>
      <c r="S7" s="39">
        <f t="shared" si="2"/>
        <v>661</v>
      </c>
    </row>
    <row r="8" spans="1:19" ht="18" customHeight="1" x14ac:dyDescent="0.3">
      <c r="A8" s="41" t="s">
        <v>7</v>
      </c>
      <c r="B8" s="39">
        <v>29</v>
      </c>
      <c r="C8" s="39">
        <v>28</v>
      </c>
      <c r="D8" s="223">
        <v>15</v>
      </c>
      <c r="E8" s="169"/>
      <c r="F8" s="163" t="str">
        <f t="shared" si="1"/>
        <v>Alabama</v>
      </c>
      <c r="G8" s="53">
        <v>14</v>
      </c>
      <c r="H8" s="44">
        <v>0</v>
      </c>
      <c r="I8" s="44">
        <v>0</v>
      </c>
      <c r="J8" s="44">
        <v>2</v>
      </c>
      <c r="K8" s="44">
        <v>0</v>
      </c>
      <c r="L8" s="44">
        <v>0</v>
      </c>
      <c r="M8" s="44">
        <v>0</v>
      </c>
      <c r="N8" s="44">
        <v>1</v>
      </c>
      <c r="O8" s="44">
        <v>2</v>
      </c>
      <c r="P8" s="44">
        <v>0</v>
      </c>
      <c r="Q8" s="44">
        <v>0</v>
      </c>
      <c r="R8" s="44">
        <v>0</v>
      </c>
      <c r="S8" s="44">
        <v>0</v>
      </c>
    </row>
    <row r="9" spans="1:19" ht="12.75" customHeight="1" x14ac:dyDescent="0.3">
      <c r="A9" s="41" t="s">
        <v>8</v>
      </c>
      <c r="B9" s="39">
        <v>214</v>
      </c>
      <c r="C9" s="39">
        <v>157</v>
      </c>
      <c r="D9" s="223">
        <v>64</v>
      </c>
      <c r="E9" s="169"/>
      <c r="F9" s="163" t="str">
        <f t="shared" si="1"/>
        <v>Alaska</v>
      </c>
      <c r="G9" s="53">
        <v>80</v>
      </c>
      <c r="H9" s="44">
        <v>0</v>
      </c>
      <c r="I9" s="44">
        <v>0</v>
      </c>
      <c r="J9" s="44">
        <v>1</v>
      </c>
      <c r="K9" s="44">
        <v>2</v>
      </c>
      <c r="L9" s="44">
        <v>30</v>
      </c>
      <c r="M9" s="44">
        <v>14</v>
      </c>
      <c r="N9" s="44">
        <v>2</v>
      </c>
      <c r="O9" s="44">
        <v>0</v>
      </c>
      <c r="P9" s="44">
        <v>2</v>
      </c>
      <c r="Q9" s="44">
        <v>0</v>
      </c>
      <c r="R9" s="44">
        <v>0</v>
      </c>
      <c r="S9" s="44">
        <v>0</v>
      </c>
    </row>
    <row r="10" spans="1:19" ht="12.75" customHeight="1" x14ac:dyDescent="0.3">
      <c r="A10" s="41" t="s">
        <v>9</v>
      </c>
      <c r="B10" s="39">
        <v>288</v>
      </c>
      <c r="C10" s="39">
        <v>259</v>
      </c>
      <c r="D10" s="223">
        <v>39</v>
      </c>
      <c r="E10" s="169"/>
      <c r="F10" s="163" t="str">
        <f t="shared" si="1"/>
        <v>Arizona</v>
      </c>
      <c r="G10" s="53">
        <v>43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4">
        <v>1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</row>
    <row r="11" spans="1:19" ht="12.75" customHeight="1" x14ac:dyDescent="0.3">
      <c r="A11" s="41" t="s">
        <v>10</v>
      </c>
      <c r="B11" s="39">
        <v>40</v>
      </c>
      <c r="C11" s="39">
        <v>27</v>
      </c>
      <c r="D11" s="223">
        <v>5</v>
      </c>
      <c r="E11" s="169"/>
      <c r="F11" s="163" t="str">
        <f t="shared" si="1"/>
        <v>Arkansas</v>
      </c>
      <c r="G11" s="53">
        <v>4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4">
        <v>1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</row>
    <row r="12" spans="1:19" ht="12.75" customHeight="1" x14ac:dyDescent="0.3">
      <c r="A12" s="41" t="s">
        <v>11</v>
      </c>
      <c r="B12" s="39">
        <v>19382</v>
      </c>
      <c r="C12" s="39">
        <v>18853</v>
      </c>
      <c r="D12" s="223">
        <v>4266</v>
      </c>
      <c r="E12" s="169"/>
      <c r="F12" s="163" t="str">
        <f t="shared" si="1"/>
        <v>California</v>
      </c>
      <c r="G12" s="53">
        <v>3097</v>
      </c>
      <c r="H12" s="44">
        <v>62</v>
      </c>
      <c r="I12" s="44">
        <v>86</v>
      </c>
      <c r="J12" s="44">
        <v>61</v>
      </c>
      <c r="K12" s="44">
        <v>0</v>
      </c>
      <c r="L12" s="44">
        <v>2061</v>
      </c>
      <c r="M12" s="44">
        <v>154</v>
      </c>
      <c r="N12" s="44">
        <v>581</v>
      </c>
      <c r="O12" s="44">
        <v>180</v>
      </c>
      <c r="P12" s="44">
        <v>94</v>
      </c>
      <c r="Q12" s="44">
        <v>0</v>
      </c>
      <c r="R12" s="44">
        <v>0</v>
      </c>
      <c r="S12" s="44">
        <v>551</v>
      </c>
    </row>
    <row r="13" spans="1:19" ht="12.75" customHeight="1" x14ac:dyDescent="0.3">
      <c r="A13" s="41" t="s">
        <v>247</v>
      </c>
      <c r="B13" s="44">
        <v>0</v>
      </c>
      <c r="C13" s="44">
        <v>0</v>
      </c>
      <c r="D13" s="223">
        <v>0</v>
      </c>
      <c r="E13" s="169"/>
      <c r="F13" s="163" t="str">
        <f t="shared" si="1"/>
        <v>Colorado*</v>
      </c>
      <c r="G13" s="53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</row>
    <row r="14" spans="1:19" ht="12.75" customHeight="1" x14ac:dyDescent="0.3">
      <c r="A14" s="41" t="s">
        <v>226</v>
      </c>
      <c r="B14" s="44">
        <v>0</v>
      </c>
      <c r="C14" s="44">
        <v>0</v>
      </c>
      <c r="D14" s="223">
        <v>0</v>
      </c>
      <c r="E14" s="169"/>
      <c r="F14" s="163" t="str">
        <f t="shared" si="1"/>
        <v>Connecticut *</v>
      </c>
      <c r="G14" s="95">
        <v>0</v>
      </c>
      <c r="H14" s="93">
        <v>0</v>
      </c>
      <c r="I14" s="93">
        <v>0</v>
      </c>
      <c r="J14" s="94">
        <v>0</v>
      </c>
      <c r="K14" s="93">
        <v>0</v>
      </c>
      <c r="L14" s="94">
        <v>0</v>
      </c>
      <c r="M14" s="93">
        <v>0</v>
      </c>
      <c r="N14" s="93">
        <v>0</v>
      </c>
      <c r="O14" s="95">
        <v>0</v>
      </c>
      <c r="P14" s="94">
        <v>0</v>
      </c>
      <c r="Q14" s="93">
        <v>0</v>
      </c>
      <c r="R14" s="93">
        <v>0</v>
      </c>
      <c r="S14" s="95">
        <v>0</v>
      </c>
    </row>
    <row r="15" spans="1:19" ht="12.75" customHeight="1" x14ac:dyDescent="0.3">
      <c r="A15" s="41" t="s">
        <v>227</v>
      </c>
      <c r="B15" s="39">
        <v>12</v>
      </c>
      <c r="C15" s="44">
        <v>0</v>
      </c>
      <c r="D15" s="223">
        <v>0</v>
      </c>
      <c r="E15" s="169"/>
      <c r="F15" s="163" t="str">
        <f t="shared" si="1"/>
        <v>Delaware*</v>
      </c>
      <c r="G15" s="95">
        <v>0</v>
      </c>
      <c r="H15" s="93">
        <v>0</v>
      </c>
      <c r="I15" s="93">
        <v>0</v>
      </c>
      <c r="J15" s="94">
        <v>0</v>
      </c>
      <c r="K15" s="93">
        <v>0</v>
      </c>
      <c r="L15" s="94">
        <v>0</v>
      </c>
      <c r="M15" s="93">
        <v>0</v>
      </c>
      <c r="N15" s="93">
        <v>0</v>
      </c>
      <c r="O15" s="95">
        <v>0</v>
      </c>
      <c r="P15" s="94">
        <v>0</v>
      </c>
      <c r="Q15" s="93">
        <v>0</v>
      </c>
      <c r="R15" s="93">
        <v>0</v>
      </c>
      <c r="S15" s="95">
        <v>0</v>
      </c>
    </row>
    <row r="16" spans="1:19" ht="12.75" customHeight="1" x14ac:dyDescent="0.3">
      <c r="A16" s="41" t="s">
        <v>228</v>
      </c>
      <c r="B16" s="44">
        <v>0</v>
      </c>
      <c r="C16" s="44">
        <v>0</v>
      </c>
      <c r="D16" s="223">
        <v>0</v>
      </c>
      <c r="E16" s="169"/>
      <c r="F16" s="163" t="str">
        <f t="shared" si="1"/>
        <v>District of Col.*</v>
      </c>
      <c r="G16" s="95">
        <v>0</v>
      </c>
      <c r="H16" s="93">
        <v>0</v>
      </c>
      <c r="I16" s="93">
        <v>0</v>
      </c>
      <c r="J16" s="94">
        <v>0</v>
      </c>
      <c r="K16" s="93">
        <v>0</v>
      </c>
      <c r="L16" s="94">
        <v>0</v>
      </c>
      <c r="M16" s="93">
        <v>0</v>
      </c>
      <c r="N16" s="93">
        <v>0</v>
      </c>
      <c r="O16" s="95">
        <v>0</v>
      </c>
      <c r="P16" s="94">
        <v>0</v>
      </c>
      <c r="Q16" s="93">
        <v>0</v>
      </c>
      <c r="R16" s="93">
        <v>0</v>
      </c>
      <c r="S16" s="95">
        <v>0</v>
      </c>
    </row>
    <row r="17" spans="1:19" s="55" customFormat="1" ht="12.75" customHeight="1" x14ac:dyDescent="0.3">
      <c r="A17" s="41" t="s">
        <v>15</v>
      </c>
      <c r="B17" s="54">
        <v>1075</v>
      </c>
      <c r="C17" s="54">
        <v>1055</v>
      </c>
      <c r="D17" s="224">
        <v>11</v>
      </c>
      <c r="E17" s="169"/>
      <c r="F17" s="163" t="str">
        <f t="shared" si="1"/>
        <v>Florida</v>
      </c>
      <c r="G17" s="44">
        <v>11</v>
      </c>
      <c r="H17" s="44">
        <v>0</v>
      </c>
      <c r="I17" s="44">
        <v>0</v>
      </c>
      <c r="J17" s="44">
        <v>2</v>
      </c>
      <c r="K17" s="44">
        <v>0</v>
      </c>
      <c r="L17" s="44">
        <v>0</v>
      </c>
      <c r="M17" s="44">
        <v>0</v>
      </c>
      <c r="N17" s="44">
        <v>0</v>
      </c>
      <c r="O17" s="44">
        <v>2</v>
      </c>
      <c r="P17" s="44">
        <v>0</v>
      </c>
      <c r="Q17" s="44">
        <v>0</v>
      </c>
      <c r="R17" s="44">
        <v>0</v>
      </c>
      <c r="S17" s="44">
        <v>0</v>
      </c>
    </row>
    <row r="18" spans="1:19" ht="18" customHeight="1" x14ac:dyDescent="0.3">
      <c r="A18" s="41" t="s">
        <v>229</v>
      </c>
      <c r="B18" s="44">
        <v>0</v>
      </c>
      <c r="C18" s="44">
        <v>0</v>
      </c>
      <c r="D18" s="223">
        <v>0</v>
      </c>
      <c r="E18" s="169"/>
      <c r="F18" s="163" t="str">
        <f t="shared" si="1"/>
        <v>Georgia*</v>
      </c>
      <c r="G18" s="95">
        <v>0</v>
      </c>
      <c r="H18" s="93">
        <v>0</v>
      </c>
      <c r="I18" s="93">
        <v>0</v>
      </c>
      <c r="J18" s="94">
        <v>0</v>
      </c>
      <c r="K18" s="93">
        <v>0</v>
      </c>
      <c r="L18" s="94">
        <v>0</v>
      </c>
      <c r="M18" s="93">
        <v>0</v>
      </c>
      <c r="N18" s="93">
        <v>0</v>
      </c>
      <c r="O18" s="95">
        <v>0</v>
      </c>
      <c r="P18" s="94">
        <v>0</v>
      </c>
      <c r="Q18" s="93">
        <v>0</v>
      </c>
      <c r="R18" s="93">
        <v>0</v>
      </c>
      <c r="S18" s="95">
        <v>0</v>
      </c>
    </row>
    <row r="19" spans="1:19" s="55" customFormat="1" ht="12.75" customHeight="1" x14ac:dyDescent="0.3">
      <c r="A19" s="41" t="s">
        <v>17</v>
      </c>
      <c r="B19" s="39">
        <v>46</v>
      </c>
      <c r="C19" s="39">
        <v>46</v>
      </c>
      <c r="D19" s="223">
        <v>0</v>
      </c>
      <c r="E19" s="169"/>
      <c r="F19" s="163" t="str">
        <f t="shared" si="1"/>
        <v>Guam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</row>
    <row r="20" spans="1:19" s="55" customFormat="1" ht="12.75" customHeight="1" x14ac:dyDescent="0.3">
      <c r="A20" s="41" t="s">
        <v>18</v>
      </c>
      <c r="B20" s="39">
        <v>1858</v>
      </c>
      <c r="C20" s="39">
        <v>1858</v>
      </c>
      <c r="D20" s="56">
        <v>226</v>
      </c>
      <c r="E20" s="169"/>
      <c r="F20" s="163" t="str">
        <f t="shared" si="1"/>
        <v>Hawaii</v>
      </c>
      <c r="G20" s="44">
        <v>252</v>
      </c>
      <c r="H20" s="44">
        <v>1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1</v>
      </c>
      <c r="O20" s="44">
        <v>0</v>
      </c>
      <c r="P20" s="44">
        <v>0</v>
      </c>
      <c r="Q20" s="44">
        <v>0</v>
      </c>
      <c r="R20" s="44">
        <v>0</v>
      </c>
      <c r="S20" s="44">
        <v>2</v>
      </c>
    </row>
    <row r="21" spans="1:19" ht="12.75" customHeight="1" x14ac:dyDescent="0.3">
      <c r="A21" s="41" t="s">
        <v>230</v>
      </c>
      <c r="B21" s="44">
        <v>0</v>
      </c>
      <c r="C21" s="44">
        <v>0</v>
      </c>
      <c r="D21" s="223">
        <v>0</v>
      </c>
      <c r="E21" s="169"/>
      <c r="F21" s="163" t="str">
        <f t="shared" si="1"/>
        <v>Idaho*</v>
      </c>
      <c r="G21" s="95">
        <v>0</v>
      </c>
      <c r="H21" s="93">
        <v>0</v>
      </c>
      <c r="I21" s="93">
        <v>0</v>
      </c>
      <c r="J21" s="94">
        <v>0</v>
      </c>
      <c r="K21" s="93">
        <v>0</v>
      </c>
      <c r="L21" s="94">
        <v>0</v>
      </c>
      <c r="M21" s="93">
        <v>0</v>
      </c>
      <c r="N21" s="93">
        <v>0</v>
      </c>
      <c r="O21" s="95">
        <v>0</v>
      </c>
      <c r="P21" s="94">
        <v>0</v>
      </c>
      <c r="Q21" s="93">
        <v>0</v>
      </c>
      <c r="R21" s="93">
        <v>0</v>
      </c>
      <c r="S21" s="95">
        <v>0</v>
      </c>
    </row>
    <row r="22" spans="1:19" ht="12.75" customHeight="1" x14ac:dyDescent="0.3">
      <c r="A22" s="41" t="s">
        <v>231</v>
      </c>
      <c r="B22" s="44">
        <v>0</v>
      </c>
      <c r="C22" s="44">
        <v>0</v>
      </c>
      <c r="D22" s="223">
        <v>0</v>
      </c>
      <c r="E22" s="169"/>
      <c r="F22" s="163" t="str">
        <f t="shared" si="1"/>
        <v>Illinois*</v>
      </c>
      <c r="G22" s="95">
        <v>0</v>
      </c>
      <c r="H22" s="93">
        <v>0</v>
      </c>
      <c r="I22" s="93">
        <v>0</v>
      </c>
      <c r="J22" s="94">
        <v>0</v>
      </c>
      <c r="K22" s="93">
        <v>0</v>
      </c>
      <c r="L22" s="94">
        <v>0</v>
      </c>
      <c r="M22" s="93">
        <v>0</v>
      </c>
      <c r="N22" s="93">
        <v>0</v>
      </c>
      <c r="O22" s="95">
        <v>0</v>
      </c>
      <c r="P22" s="94">
        <v>0</v>
      </c>
      <c r="Q22" s="93">
        <v>0</v>
      </c>
      <c r="R22" s="93">
        <v>0</v>
      </c>
      <c r="S22" s="95">
        <v>0</v>
      </c>
    </row>
    <row r="23" spans="1:19" ht="12.75" customHeight="1" x14ac:dyDescent="0.3">
      <c r="A23" s="41" t="s">
        <v>21</v>
      </c>
      <c r="B23" s="39">
        <v>515</v>
      </c>
      <c r="C23" s="39">
        <v>515</v>
      </c>
      <c r="D23" s="56">
        <v>86</v>
      </c>
      <c r="E23" s="169"/>
      <c r="F23" s="163" t="str">
        <f t="shared" si="1"/>
        <v>Indiana</v>
      </c>
      <c r="G23" s="48">
        <v>102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</row>
    <row r="24" spans="1:19" ht="12.75" customHeight="1" x14ac:dyDescent="0.3">
      <c r="A24" s="41" t="s">
        <v>22</v>
      </c>
      <c r="B24" s="39">
        <v>280</v>
      </c>
      <c r="C24" s="39">
        <v>256</v>
      </c>
      <c r="D24" s="56">
        <v>27</v>
      </c>
      <c r="E24" s="169"/>
      <c r="F24" s="163" t="str">
        <f t="shared" si="1"/>
        <v>Iowa</v>
      </c>
      <c r="G24" s="48">
        <v>32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39">
        <v>1</v>
      </c>
      <c r="O24" s="39">
        <v>2</v>
      </c>
      <c r="P24" s="44">
        <v>0</v>
      </c>
      <c r="Q24" s="44">
        <v>0</v>
      </c>
      <c r="R24" s="44">
        <v>0</v>
      </c>
      <c r="S24" s="39">
        <v>2</v>
      </c>
    </row>
    <row r="25" spans="1:19" ht="12.75" customHeight="1" x14ac:dyDescent="0.3">
      <c r="A25" s="41" t="s">
        <v>23</v>
      </c>
      <c r="B25" s="39">
        <v>179</v>
      </c>
      <c r="C25" s="39">
        <v>168</v>
      </c>
      <c r="D25" s="56">
        <v>53</v>
      </c>
      <c r="E25" s="169"/>
      <c r="F25" s="163" t="str">
        <f t="shared" si="1"/>
        <v>Kansas</v>
      </c>
      <c r="G25" s="48">
        <v>65</v>
      </c>
      <c r="H25" s="44">
        <v>5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39">
        <v>3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</row>
    <row r="26" spans="1:19" ht="12.75" customHeight="1" x14ac:dyDescent="0.3">
      <c r="A26" s="41" t="s">
        <v>24</v>
      </c>
      <c r="B26" s="39">
        <v>189</v>
      </c>
      <c r="C26" s="39">
        <v>189</v>
      </c>
      <c r="D26" s="56">
        <v>62</v>
      </c>
      <c r="E26" s="169"/>
      <c r="F26" s="163" t="str">
        <f t="shared" si="1"/>
        <v>Kentucky</v>
      </c>
      <c r="G26" s="48">
        <v>53</v>
      </c>
      <c r="H26" s="39">
        <v>16</v>
      </c>
      <c r="I26" s="44">
        <v>0</v>
      </c>
      <c r="J26" s="39">
        <v>1</v>
      </c>
      <c r="K26" s="44">
        <v>0</v>
      </c>
      <c r="L26" s="44">
        <v>0</v>
      </c>
      <c r="M26" s="39">
        <v>30</v>
      </c>
      <c r="N26" s="39">
        <v>1</v>
      </c>
      <c r="O26" s="39">
        <v>39</v>
      </c>
      <c r="P26" s="39">
        <v>6</v>
      </c>
      <c r="Q26" s="39">
        <v>1</v>
      </c>
      <c r="R26" s="44">
        <v>0</v>
      </c>
      <c r="S26" s="44">
        <v>0</v>
      </c>
    </row>
    <row r="27" spans="1:19" ht="12.75" customHeight="1" x14ac:dyDescent="0.3">
      <c r="A27" s="41" t="s">
        <v>232</v>
      </c>
      <c r="B27" s="44">
        <v>0</v>
      </c>
      <c r="C27" s="44">
        <v>0</v>
      </c>
      <c r="D27" s="223">
        <v>0</v>
      </c>
      <c r="E27" s="169"/>
      <c r="F27" s="163" t="str">
        <f t="shared" si="1"/>
        <v>Louisiana*</v>
      </c>
      <c r="G27" s="95">
        <v>0</v>
      </c>
      <c r="H27" s="93">
        <v>0</v>
      </c>
      <c r="I27" s="93">
        <v>0</v>
      </c>
      <c r="J27" s="94">
        <v>0</v>
      </c>
      <c r="K27" s="93">
        <v>0</v>
      </c>
      <c r="L27" s="94">
        <v>0</v>
      </c>
      <c r="M27" s="93">
        <v>0</v>
      </c>
      <c r="N27" s="93">
        <v>0</v>
      </c>
      <c r="O27" s="95">
        <v>0</v>
      </c>
      <c r="P27" s="94">
        <v>0</v>
      </c>
      <c r="Q27" s="93">
        <v>0</v>
      </c>
      <c r="R27" s="93">
        <v>0</v>
      </c>
      <c r="S27" s="95">
        <v>0</v>
      </c>
    </row>
    <row r="28" spans="1:19" ht="18" customHeight="1" x14ac:dyDescent="0.3">
      <c r="A28" s="41" t="s">
        <v>26</v>
      </c>
      <c r="B28" s="39">
        <v>4199</v>
      </c>
      <c r="C28" s="39">
        <v>4199</v>
      </c>
      <c r="D28" s="56">
        <v>3845</v>
      </c>
      <c r="E28" s="169"/>
      <c r="F28" s="163" t="str">
        <f t="shared" si="1"/>
        <v>Maine</v>
      </c>
      <c r="G28" s="48">
        <v>4799</v>
      </c>
      <c r="H28" s="44">
        <v>0</v>
      </c>
      <c r="I28" s="44">
        <v>0</v>
      </c>
      <c r="J28" s="54">
        <v>12</v>
      </c>
      <c r="K28" s="44">
        <v>0</v>
      </c>
      <c r="L28" s="39">
        <v>79</v>
      </c>
      <c r="M28" s="44">
        <v>0</v>
      </c>
      <c r="N28" s="39">
        <v>16</v>
      </c>
      <c r="O28" s="54">
        <v>10</v>
      </c>
      <c r="P28" s="39">
        <v>2</v>
      </c>
      <c r="Q28" s="44">
        <v>0</v>
      </c>
      <c r="R28" s="44">
        <v>0</v>
      </c>
      <c r="S28" s="44">
        <v>0</v>
      </c>
    </row>
    <row r="29" spans="1:19" ht="12.75" customHeight="1" x14ac:dyDescent="0.3">
      <c r="A29" s="41" t="s">
        <v>233</v>
      </c>
      <c r="B29" s="44">
        <v>2583</v>
      </c>
      <c r="C29" s="44">
        <v>2583</v>
      </c>
      <c r="D29" s="223">
        <v>0</v>
      </c>
      <c r="E29" s="169"/>
      <c r="F29" s="163" t="str">
        <f t="shared" si="1"/>
        <v>Maryland*</v>
      </c>
      <c r="G29" s="95">
        <v>0</v>
      </c>
      <c r="H29" s="93">
        <v>0</v>
      </c>
      <c r="I29" s="93">
        <v>0</v>
      </c>
      <c r="J29" s="94">
        <v>0</v>
      </c>
      <c r="K29" s="93">
        <v>0</v>
      </c>
      <c r="L29" s="94">
        <v>0</v>
      </c>
      <c r="M29" s="93">
        <v>0</v>
      </c>
      <c r="N29" s="93">
        <v>0</v>
      </c>
      <c r="O29" s="95">
        <v>0</v>
      </c>
      <c r="P29" s="94">
        <v>0</v>
      </c>
      <c r="Q29" s="93">
        <v>0</v>
      </c>
      <c r="R29" s="93">
        <v>0</v>
      </c>
      <c r="S29" s="95">
        <v>0</v>
      </c>
    </row>
    <row r="30" spans="1:19" ht="12.75" customHeight="1" x14ac:dyDescent="0.3">
      <c r="A30" s="41" t="s">
        <v>28</v>
      </c>
      <c r="B30" s="39">
        <v>455</v>
      </c>
      <c r="C30" s="40">
        <v>371</v>
      </c>
      <c r="D30" s="223">
        <v>338</v>
      </c>
      <c r="E30" s="169"/>
      <c r="F30" s="163" t="str">
        <f t="shared" si="1"/>
        <v>Massachusetts</v>
      </c>
      <c r="G30" s="53">
        <v>542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</row>
    <row r="31" spans="1:19" ht="12.75" customHeight="1" x14ac:dyDescent="0.3">
      <c r="A31" s="41" t="s">
        <v>234</v>
      </c>
      <c r="B31" s="44">
        <v>0</v>
      </c>
      <c r="C31" s="44">
        <v>0</v>
      </c>
      <c r="D31" s="223">
        <v>0</v>
      </c>
      <c r="E31" s="169"/>
      <c r="F31" s="163" t="str">
        <f t="shared" si="1"/>
        <v>Michigan*</v>
      </c>
      <c r="G31" s="95">
        <v>0</v>
      </c>
      <c r="H31" s="93">
        <v>0</v>
      </c>
      <c r="I31" s="93">
        <v>0</v>
      </c>
      <c r="J31" s="94">
        <v>0</v>
      </c>
      <c r="K31" s="93">
        <v>0</v>
      </c>
      <c r="L31" s="94">
        <v>0</v>
      </c>
      <c r="M31" s="93">
        <v>0</v>
      </c>
      <c r="N31" s="93">
        <v>0</v>
      </c>
      <c r="O31" s="95">
        <v>0</v>
      </c>
      <c r="P31" s="94">
        <v>0</v>
      </c>
      <c r="Q31" s="93">
        <v>0</v>
      </c>
      <c r="R31" s="93">
        <v>0</v>
      </c>
      <c r="S31" s="95">
        <v>0</v>
      </c>
    </row>
    <row r="32" spans="1:19" ht="12.75" customHeight="1" x14ac:dyDescent="0.3">
      <c r="A32" s="41" t="s">
        <v>235</v>
      </c>
      <c r="B32" s="39">
        <v>3</v>
      </c>
      <c r="C32" s="44">
        <v>0</v>
      </c>
      <c r="D32" s="223">
        <v>0</v>
      </c>
      <c r="E32" s="169"/>
      <c r="F32" s="163" t="str">
        <f t="shared" si="1"/>
        <v>Minnesota*</v>
      </c>
      <c r="G32" s="95">
        <v>0</v>
      </c>
      <c r="H32" s="93">
        <v>0</v>
      </c>
      <c r="I32" s="93">
        <v>0</v>
      </c>
      <c r="J32" s="94">
        <v>0</v>
      </c>
      <c r="K32" s="93">
        <v>0</v>
      </c>
      <c r="L32" s="94">
        <v>0</v>
      </c>
      <c r="M32" s="93">
        <v>0</v>
      </c>
      <c r="N32" s="93">
        <v>0</v>
      </c>
      <c r="O32" s="95">
        <v>0</v>
      </c>
      <c r="P32" s="94">
        <v>0</v>
      </c>
      <c r="Q32" s="93">
        <v>0</v>
      </c>
      <c r="R32" s="93">
        <v>0</v>
      </c>
      <c r="S32" s="95">
        <v>0</v>
      </c>
    </row>
    <row r="33" spans="1:19" ht="12.75" customHeight="1" x14ac:dyDescent="0.3">
      <c r="A33" s="41" t="s">
        <v>236</v>
      </c>
      <c r="B33" s="44">
        <v>0</v>
      </c>
      <c r="C33" s="44">
        <v>0</v>
      </c>
      <c r="D33" s="223">
        <v>0</v>
      </c>
      <c r="E33" s="169"/>
      <c r="F33" s="163" t="str">
        <f t="shared" si="1"/>
        <v>Mississippi*</v>
      </c>
      <c r="G33" s="95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</row>
    <row r="34" spans="1:19" ht="12.75" customHeight="1" x14ac:dyDescent="0.3">
      <c r="A34" s="41" t="s">
        <v>237</v>
      </c>
      <c r="B34" s="44">
        <v>0</v>
      </c>
      <c r="C34" s="44">
        <v>0</v>
      </c>
      <c r="D34" s="223">
        <v>0</v>
      </c>
      <c r="E34" s="169"/>
      <c r="F34" s="163" t="str">
        <f t="shared" si="1"/>
        <v>Missouri*</v>
      </c>
      <c r="G34" s="95">
        <v>0</v>
      </c>
      <c r="H34" s="93">
        <v>0</v>
      </c>
      <c r="I34" s="93">
        <v>0</v>
      </c>
      <c r="J34" s="94">
        <v>0</v>
      </c>
      <c r="K34" s="93">
        <v>0</v>
      </c>
      <c r="L34" s="94">
        <v>0</v>
      </c>
      <c r="M34" s="93">
        <v>0</v>
      </c>
      <c r="N34" s="93">
        <v>0</v>
      </c>
      <c r="O34" s="95">
        <v>0</v>
      </c>
      <c r="P34" s="94">
        <v>0</v>
      </c>
      <c r="Q34" s="93">
        <v>0</v>
      </c>
      <c r="R34" s="93">
        <v>0</v>
      </c>
      <c r="S34" s="95">
        <v>0</v>
      </c>
    </row>
    <row r="35" spans="1:19" ht="12.75" customHeight="1" x14ac:dyDescent="0.3">
      <c r="A35" s="41" t="s">
        <v>33</v>
      </c>
      <c r="B35" s="39">
        <v>113</v>
      </c>
      <c r="C35" s="39">
        <v>54</v>
      </c>
      <c r="D35" s="56">
        <v>21</v>
      </c>
      <c r="E35" s="169"/>
      <c r="F35" s="163" t="str">
        <f t="shared" si="1"/>
        <v>Montana</v>
      </c>
      <c r="G35" s="48">
        <v>19</v>
      </c>
      <c r="H35" s="44">
        <v>0</v>
      </c>
      <c r="I35" s="44">
        <v>1</v>
      </c>
      <c r="J35" s="39">
        <v>18</v>
      </c>
      <c r="K35" s="44">
        <v>0</v>
      </c>
      <c r="L35" s="39">
        <v>4</v>
      </c>
      <c r="M35" s="54">
        <v>0</v>
      </c>
      <c r="N35" s="39">
        <v>4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</row>
    <row r="36" spans="1:19" ht="12.75" customHeight="1" x14ac:dyDescent="0.3">
      <c r="A36" s="41" t="s">
        <v>238</v>
      </c>
      <c r="B36" s="44">
        <v>0</v>
      </c>
      <c r="C36" s="44">
        <v>0</v>
      </c>
      <c r="D36" s="223">
        <v>0</v>
      </c>
      <c r="E36" s="169"/>
      <c r="F36" s="163" t="str">
        <f t="shared" si="1"/>
        <v>Nebraska*</v>
      </c>
      <c r="G36" s="95">
        <v>0</v>
      </c>
      <c r="H36" s="93">
        <v>0</v>
      </c>
      <c r="I36" s="93">
        <v>0</v>
      </c>
      <c r="J36" s="94">
        <v>0</v>
      </c>
      <c r="K36" s="93">
        <v>0</v>
      </c>
      <c r="L36" s="94">
        <v>0</v>
      </c>
      <c r="M36" s="270">
        <v>0</v>
      </c>
      <c r="N36" s="93">
        <v>0</v>
      </c>
      <c r="O36" s="95">
        <v>0</v>
      </c>
      <c r="P36" s="94">
        <v>0</v>
      </c>
      <c r="Q36" s="93">
        <v>0</v>
      </c>
      <c r="R36" s="93">
        <v>0</v>
      </c>
      <c r="S36" s="95">
        <v>0</v>
      </c>
    </row>
    <row r="37" spans="1:19" ht="12.75" customHeight="1" x14ac:dyDescent="0.3">
      <c r="A37" s="41" t="s">
        <v>35</v>
      </c>
      <c r="B37" s="39">
        <v>557</v>
      </c>
      <c r="C37" s="39">
        <v>543</v>
      </c>
      <c r="D37" s="56">
        <v>156</v>
      </c>
      <c r="E37" s="169"/>
      <c r="F37" s="163" t="str">
        <f t="shared" si="1"/>
        <v>Nevada</v>
      </c>
      <c r="G37" s="48">
        <v>190</v>
      </c>
      <c r="H37" s="44">
        <v>0</v>
      </c>
      <c r="I37" s="44">
        <v>0</v>
      </c>
      <c r="J37" s="39">
        <v>3</v>
      </c>
      <c r="K37" s="44">
        <v>0</v>
      </c>
      <c r="L37" s="39">
        <v>9</v>
      </c>
      <c r="M37" s="54">
        <v>0</v>
      </c>
      <c r="N37" s="39">
        <v>5</v>
      </c>
      <c r="O37" s="44">
        <v>0</v>
      </c>
      <c r="P37" s="54">
        <v>0</v>
      </c>
      <c r="Q37" s="44">
        <v>0</v>
      </c>
      <c r="R37" s="44">
        <v>0</v>
      </c>
      <c r="S37" s="44">
        <v>0</v>
      </c>
    </row>
    <row r="38" spans="1:19" ht="18" customHeight="1" x14ac:dyDescent="0.3">
      <c r="A38" s="41" t="s">
        <v>239</v>
      </c>
      <c r="B38" s="39">
        <v>17</v>
      </c>
      <c r="C38" s="44">
        <v>0</v>
      </c>
      <c r="D38" s="223">
        <v>0</v>
      </c>
      <c r="E38" s="169"/>
      <c r="F38" s="163" t="str">
        <f t="shared" si="1"/>
        <v>New Hampshire*</v>
      </c>
      <c r="G38" s="95">
        <v>0</v>
      </c>
      <c r="H38" s="93">
        <v>0</v>
      </c>
      <c r="I38" s="93">
        <v>0</v>
      </c>
      <c r="J38" s="94">
        <v>0</v>
      </c>
      <c r="K38" s="93">
        <v>0</v>
      </c>
      <c r="L38" s="94">
        <v>0</v>
      </c>
      <c r="M38" s="93">
        <v>0</v>
      </c>
      <c r="N38" s="93">
        <v>0</v>
      </c>
      <c r="O38" s="95">
        <v>0</v>
      </c>
      <c r="P38" s="94">
        <v>0</v>
      </c>
      <c r="Q38" s="93">
        <v>0</v>
      </c>
      <c r="R38" s="93">
        <v>0</v>
      </c>
      <c r="S38" s="95">
        <v>0</v>
      </c>
    </row>
    <row r="39" spans="1:19" ht="12.75" customHeight="1" x14ac:dyDescent="0.3">
      <c r="A39" s="41" t="s">
        <v>240</v>
      </c>
      <c r="B39" s="44">
        <v>10</v>
      </c>
      <c r="C39" s="44">
        <v>10</v>
      </c>
      <c r="D39" s="223">
        <v>10</v>
      </c>
      <c r="E39" s="169"/>
      <c r="F39" s="163" t="str">
        <f t="shared" si="1"/>
        <v>New Jersey*</v>
      </c>
      <c r="G39" s="53">
        <v>7</v>
      </c>
      <c r="H39" s="44">
        <v>0</v>
      </c>
      <c r="I39" s="44">
        <v>0</v>
      </c>
      <c r="J39" s="134">
        <v>1</v>
      </c>
      <c r="K39" s="44">
        <v>0</v>
      </c>
      <c r="L39" s="134">
        <v>0</v>
      </c>
      <c r="M39" s="44">
        <v>0</v>
      </c>
      <c r="N39" s="44">
        <v>4</v>
      </c>
      <c r="O39" s="53">
        <v>0</v>
      </c>
      <c r="P39" s="134">
        <v>0</v>
      </c>
      <c r="Q39" s="44">
        <v>0</v>
      </c>
      <c r="R39" s="44">
        <v>0</v>
      </c>
      <c r="S39" s="53">
        <v>1</v>
      </c>
    </row>
    <row r="40" spans="1:19" ht="12.75" customHeight="1" x14ac:dyDescent="0.3">
      <c r="A40" s="41" t="s">
        <v>38</v>
      </c>
      <c r="B40" s="39">
        <v>983</v>
      </c>
      <c r="C40" s="39">
        <v>975</v>
      </c>
      <c r="D40" s="56">
        <v>81</v>
      </c>
      <c r="E40" s="169"/>
      <c r="F40" s="163" t="str">
        <f t="shared" si="1"/>
        <v>New Mexico</v>
      </c>
      <c r="G40" s="48">
        <v>79</v>
      </c>
      <c r="H40" s="44">
        <v>2</v>
      </c>
      <c r="I40" s="44">
        <v>0</v>
      </c>
      <c r="J40" s="54">
        <v>0</v>
      </c>
      <c r="K40" s="44">
        <v>0</v>
      </c>
      <c r="L40" s="39">
        <v>14</v>
      </c>
      <c r="M40" s="54">
        <v>0</v>
      </c>
      <c r="N40" s="39">
        <v>13</v>
      </c>
      <c r="O40" s="39">
        <v>1</v>
      </c>
      <c r="P40" s="54">
        <v>0</v>
      </c>
      <c r="Q40" s="44">
        <v>0</v>
      </c>
      <c r="R40" s="44">
        <v>0</v>
      </c>
      <c r="S40" s="44">
        <v>0</v>
      </c>
    </row>
    <row r="41" spans="1:19" ht="12.75" customHeight="1" x14ac:dyDescent="0.3">
      <c r="A41" s="41" t="s">
        <v>39</v>
      </c>
      <c r="B41" s="39">
        <v>2067</v>
      </c>
      <c r="C41" s="44">
        <v>0</v>
      </c>
      <c r="D41" s="223">
        <v>0</v>
      </c>
      <c r="E41" s="169"/>
      <c r="F41" s="163" t="str">
        <f t="shared" si="1"/>
        <v>New York</v>
      </c>
      <c r="G41" s="95">
        <v>0</v>
      </c>
      <c r="H41" s="93">
        <v>0</v>
      </c>
      <c r="I41" s="93">
        <v>0</v>
      </c>
      <c r="J41" s="94">
        <v>0</v>
      </c>
      <c r="K41" s="93">
        <v>0</v>
      </c>
      <c r="L41" s="94">
        <v>0</v>
      </c>
      <c r="M41" s="93">
        <v>0</v>
      </c>
      <c r="N41" s="93">
        <v>0</v>
      </c>
      <c r="O41" s="95">
        <v>0</v>
      </c>
      <c r="P41" s="94">
        <v>0</v>
      </c>
      <c r="Q41" s="93">
        <v>0</v>
      </c>
      <c r="R41" s="93">
        <v>0</v>
      </c>
      <c r="S41" s="95">
        <v>0</v>
      </c>
    </row>
    <row r="42" spans="1:19" ht="12.75" customHeight="1" x14ac:dyDescent="0.3">
      <c r="A42" s="41" t="s">
        <v>40</v>
      </c>
      <c r="B42" s="39">
        <v>68</v>
      </c>
      <c r="C42" s="39">
        <v>68</v>
      </c>
      <c r="D42" s="56">
        <v>6</v>
      </c>
      <c r="E42" s="169"/>
      <c r="F42" s="163" t="str">
        <f t="shared" si="1"/>
        <v>North Carolina</v>
      </c>
      <c r="G42" s="48">
        <v>4</v>
      </c>
      <c r="H42" s="44">
        <v>0</v>
      </c>
      <c r="I42" s="44">
        <v>0</v>
      </c>
      <c r="J42" s="54">
        <v>0</v>
      </c>
      <c r="K42" s="44">
        <v>0</v>
      </c>
      <c r="L42" s="39">
        <v>3</v>
      </c>
      <c r="M42" s="44">
        <v>0</v>
      </c>
      <c r="N42" s="39">
        <v>1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</row>
    <row r="43" spans="1:19" ht="12.75" customHeight="1" x14ac:dyDescent="0.3">
      <c r="A43" s="41" t="s">
        <v>241</v>
      </c>
      <c r="B43" s="44">
        <v>0</v>
      </c>
      <c r="C43" s="44">
        <v>0</v>
      </c>
      <c r="D43" s="223">
        <v>0</v>
      </c>
      <c r="E43" s="169"/>
      <c r="F43" s="163" t="str">
        <f t="shared" si="1"/>
        <v>North Dakota*</v>
      </c>
      <c r="G43" s="95">
        <v>0</v>
      </c>
      <c r="H43" s="93">
        <v>0</v>
      </c>
      <c r="I43" s="93">
        <v>0</v>
      </c>
      <c r="J43" s="94">
        <v>0</v>
      </c>
      <c r="K43" s="93">
        <v>0</v>
      </c>
      <c r="L43" s="94">
        <v>0</v>
      </c>
      <c r="M43" s="93">
        <v>0</v>
      </c>
      <c r="N43" s="93">
        <v>0</v>
      </c>
      <c r="O43" s="95">
        <v>0</v>
      </c>
      <c r="P43" s="94">
        <v>0</v>
      </c>
      <c r="Q43" s="93">
        <v>0</v>
      </c>
      <c r="R43" s="93">
        <v>0</v>
      </c>
      <c r="S43" s="95">
        <v>0</v>
      </c>
    </row>
    <row r="44" spans="1:19" ht="12.75" customHeight="1" x14ac:dyDescent="0.3">
      <c r="A44" s="41" t="s">
        <v>42</v>
      </c>
      <c r="B44" s="39">
        <v>506</v>
      </c>
      <c r="C44" s="39">
        <v>500</v>
      </c>
      <c r="D44" s="56">
        <v>145</v>
      </c>
      <c r="E44" s="169"/>
      <c r="F44" s="163" t="str">
        <f t="shared" si="1"/>
        <v>Ohio</v>
      </c>
      <c r="G44" s="48">
        <v>96</v>
      </c>
      <c r="H44" s="44">
        <v>0</v>
      </c>
      <c r="I44" s="39">
        <v>1</v>
      </c>
      <c r="J44" s="39">
        <v>61</v>
      </c>
      <c r="K44" s="44">
        <v>2</v>
      </c>
      <c r="L44" s="39">
        <v>11</v>
      </c>
      <c r="M44" s="39">
        <v>3</v>
      </c>
      <c r="N44" s="39">
        <v>21</v>
      </c>
      <c r="O44" s="39">
        <v>24</v>
      </c>
      <c r="P44" s="39">
        <v>1</v>
      </c>
      <c r="Q44" s="39">
        <v>3</v>
      </c>
      <c r="R44" s="44">
        <v>0</v>
      </c>
      <c r="S44" s="44">
        <v>26</v>
      </c>
    </row>
    <row r="45" spans="1:19" ht="12.75" customHeight="1" x14ac:dyDescent="0.3">
      <c r="A45" s="41" t="s">
        <v>242</v>
      </c>
      <c r="B45" s="44">
        <v>0</v>
      </c>
      <c r="C45" s="44">
        <v>0</v>
      </c>
      <c r="D45" s="223">
        <v>0</v>
      </c>
      <c r="E45" s="169"/>
      <c r="F45" s="163" t="str">
        <f t="shared" si="1"/>
        <v>Oklahoma*</v>
      </c>
      <c r="G45" s="95">
        <v>0</v>
      </c>
      <c r="H45" s="93">
        <v>0</v>
      </c>
      <c r="I45" s="93">
        <v>0</v>
      </c>
      <c r="J45" s="94">
        <v>0</v>
      </c>
      <c r="K45" s="93">
        <v>0</v>
      </c>
      <c r="L45" s="94">
        <v>0</v>
      </c>
      <c r="M45" s="93">
        <v>0</v>
      </c>
      <c r="N45" s="93">
        <v>0</v>
      </c>
      <c r="O45" s="95">
        <v>0</v>
      </c>
      <c r="P45" s="94">
        <v>0</v>
      </c>
      <c r="Q45" s="93">
        <v>0</v>
      </c>
      <c r="R45" s="93">
        <v>0</v>
      </c>
      <c r="S45" s="95">
        <v>0</v>
      </c>
    </row>
    <row r="46" spans="1:19" ht="12.75" customHeight="1" x14ac:dyDescent="0.3">
      <c r="A46" s="41" t="s">
        <v>44</v>
      </c>
      <c r="B46" s="44">
        <v>4766</v>
      </c>
      <c r="C46" s="44">
        <v>4766</v>
      </c>
      <c r="D46" s="223">
        <v>3152</v>
      </c>
      <c r="E46" s="169"/>
      <c r="F46" s="163" t="str">
        <f t="shared" si="1"/>
        <v>Oregon</v>
      </c>
      <c r="G46" s="53">
        <v>3482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</row>
    <row r="47" spans="1:19" ht="12.75" customHeight="1" x14ac:dyDescent="0.3">
      <c r="A47" s="41" t="s">
        <v>45</v>
      </c>
      <c r="B47" s="39">
        <v>235</v>
      </c>
      <c r="C47" s="39">
        <v>209</v>
      </c>
      <c r="D47" s="56">
        <v>78</v>
      </c>
      <c r="E47" s="169"/>
      <c r="F47" s="163" t="str">
        <f t="shared" si="1"/>
        <v>Pennsylvania</v>
      </c>
      <c r="G47" s="48">
        <v>86</v>
      </c>
      <c r="H47" s="44">
        <v>0</v>
      </c>
      <c r="I47" s="44">
        <v>0</v>
      </c>
      <c r="J47" s="44">
        <v>0</v>
      </c>
      <c r="K47" s="44">
        <v>0</v>
      </c>
      <c r="L47" s="39">
        <v>1</v>
      </c>
      <c r="M47" s="39">
        <v>1</v>
      </c>
      <c r="N47" s="39">
        <v>2</v>
      </c>
      <c r="O47" s="39">
        <v>2</v>
      </c>
      <c r="P47" s="44">
        <v>0</v>
      </c>
      <c r="Q47" s="44">
        <v>1</v>
      </c>
      <c r="R47" s="44">
        <v>0</v>
      </c>
      <c r="S47" s="44">
        <v>1</v>
      </c>
    </row>
    <row r="48" spans="1:19" ht="18" customHeight="1" x14ac:dyDescent="0.3">
      <c r="A48" s="41" t="s">
        <v>246</v>
      </c>
      <c r="B48" s="44">
        <v>2</v>
      </c>
      <c r="C48" s="44">
        <v>2</v>
      </c>
      <c r="D48" s="223">
        <v>0</v>
      </c>
      <c r="E48" s="169"/>
      <c r="F48" s="163" t="str">
        <f t="shared" si="1"/>
        <v>Puerto Rico*</v>
      </c>
      <c r="G48" s="95">
        <v>0</v>
      </c>
      <c r="H48" s="93">
        <v>0</v>
      </c>
      <c r="I48" s="93">
        <v>0</v>
      </c>
      <c r="J48" s="94">
        <v>0</v>
      </c>
      <c r="K48" s="93">
        <v>0</v>
      </c>
      <c r="L48" s="94">
        <v>0</v>
      </c>
      <c r="M48" s="93">
        <v>0</v>
      </c>
      <c r="N48" s="93">
        <v>0</v>
      </c>
      <c r="O48" s="95">
        <v>0</v>
      </c>
      <c r="P48" s="94">
        <v>0</v>
      </c>
      <c r="Q48" s="93">
        <v>0</v>
      </c>
      <c r="R48" s="93">
        <v>0</v>
      </c>
      <c r="S48" s="95">
        <v>0</v>
      </c>
    </row>
    <row r="49" spans="1:19" ht="12.75" customHeight="1" x14ac:dyDescent="0.3">
      <c r="A49" s="41" t="s">
        <v>47</v>
      </c>
      <c r="B49" s="39">
        <v>46</v>
      </c>
      <c r="C49" s="39">
        <v>45</v>
      </c>
      <c r="D49" s="56">
        <v>3</v>
      </c>
      <c r="E49" s="169"/>
      <c r="F49" s="163" t="str">
        <f t="shared" si="1"/>
        <v>Rhode Island</v>
      </c>
      <c r="G49" s="48">
        <v>3</v>
      </c>
      <c r="H49" s="44">
        <v>0</v>
      </c>
      <c r="I49" s="44">
        <v>0</v>
      </c>
      <c r="J49" s="44">
        <v>0</v>
      </c>
      <c r="K49" s="44">
        <v>0</v>
      </c>
      <c r="L49" s="39">
        <v>3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3</v>
      </c>
    </row>
    <row r="50" spans="1:19" ht="12.75" customHeight="1" x14ac:dyDescent="0.3">
      <c r="A50" s="41" t="s">
        <v>243</v>
      </c>
      <c r="B50" s="44">
        <v>0</v>
      </c>
      <c r="C50" s="44">
        <v>0</v>
      </c>
      <c r="D50" s="223">
        <v>0</v>
      </c>
      <c r="E50" s="169"/>
      <c r="F50" s="163" t="str">
        <f t="shared" si="1"/>
        <v>South Carolina*</v>
      </c>
      <c r="G50" s="95">
        <v>0</v>
      </c>
      <c r="H50" s="93">
        <v>0</v>
      </c>
      <c r="I50" s="93">
        <v>0</v>
      </c>
      <c r="J50" s="94">
        <v>0</v>
      </c>
      <c r="K50" s="93">
        <v>0</v>
      </c>
      <c r="L50" s="94">
        <v>0</v>
      </c>
      <c r="M50" s="93">
        <v>0</v>
      </c>
      <c r="N50" s="93">
        <v>0</v>
      </c>
      <c r="O50" s="95">
        <v>0</v>
      </c>
      <c r="P50" s="94">
        <v>0</v>
      </c>
      <c r="Q50" s="93">
        <v>0</v>
      </c>
      <c r="R50" s="93">
        <v>0</v>
      </c>
      <c r="S50" s="95">
        <v>0</v>
      </c>
    </row>
    <row r="51" spans="1:19" ht="12.75" customHeight="1" x14ac:dyDescent="0.3">
      <c r="A51" s="41" t="s">
        <v>244</v>
      </c>
      <c r="B51" s="44">
        <v>0</v>
      </c>
      <c r="C51" s="44">
        <v>0</v>
      </c>
      <c r="D51" s="223">
        <v>0</v>
      </c>
      <c r="E51" s="169"/>
      <c r="F51" s="163" t="str">
        <f t="shared" si="1"/>
        <v>South Dakota*</v>
      </c>
      <c r="G51" s="95">
        <v>0</v>
      </c>
      <c r="H51" s="93">
        <v>0</v>
      </c>
      <c r="I51" s="93">
        <v>0</v>
      </c>
      <c r="J51" s="94">
        <v>0</v>
      </c>
      <c r="K51" s="93">
        <v>0</v>
      </c>
      <c r="L51" s="94">
        <v>0</v>
      </c>
      <c r="M51" s="93">
        <v>0</v>
      </c>
      <c r="N51" s="93">
        <v>0</v>
      </c>
      <c r="O51" s="95">
        <v>0</v>
      </c>
      <c r="P51" s="94">
        <v>0</v>
      </c>
      <c r="Q51" s="93">
        <v>0</v>
      </c>
      <c r="R51" s="93">
        <v>0</v>
      </c>
      <c r="S51" s="95">
        <v>0</v>
      </c>
    </row>
    <row r="52" spans="1:19" ht="12.75" customHeight="1" x14ac:dyDescent="0.3">
      <c r="A52" s="41" t="s">
        <v>50</v>
      </c>
      <c r="B52" s="39">
        <v>130</v>
      </c>
      <c r="C52" s="39">
        <v>130</v>
      </c>
      <c r="D52" s="223">
        <v>31</v>
      </c>
      <c r="E52" s="169"/>
      <c r="F52" s="163" t="str">
        <f t="shared" si="1"/>
        <v>Tennessee</v>
      </c>
      <c r="G52" s="53">
        <v>30</v>
      </c>
      <c r="H52" s="44">
        <v>0</v>
      </c>
      <c r="I52" s="44">
        <v>0</v>
      </c>
      <c r="J52" s="44">
        <v>6</v>
      </c>
      <c r="K52" s="44">
        <v>0</v>
      </c>
      <c r="L52" s="44">
        <v>11</v>
      </c>
      <c r="M52" s="44">
        <v>0</v>
      </c>
      <c r="N52" s="44">
        <v>6</v>
      </c>
      <c r="O52" s="44">
        <v>5</v>
      </c>
      <c r="P52" s="44">
        <v>3</v>
      </c>
      <c r="Q52" s="44">
        <v>0</v>
      </c>
      <c r="R52" s="44">
        <v>0</v>
      </c>
      <c r="S52" s="44">
        <v>0</v>
      </c>
    </row>
    <row r="53" spans="1:19" ht="12.75" customHeight="1" x14ac:dyDescent="0.3">
      <c r="A53" s="41" t="s">
        <v>223</v>
      </c>
      <c r="B53" s="44">
        <v>0</v>
      </c>
      <c r="C53" s="44">
        <v>0</v>
      </c>
      <c r="D53" s="223">
        <v>0</v>
      </c>
      <c r="E53" s="169"/>
      <c r="F53" s="163" t="str">
        <f t="shared" si="1"/>
        <v>Texas*</v>
      </c>
      <c r="G53" s="95">
        <v>0</v>
      </c>
      <c r="H53" s="93">
        <v>0</v>
      </c>
      <c r="I53" s="93">
        <v>0</v>
      </c>
      <c r="J53" s="94">
        <v>0</v>
      </c>
      <c r="K53" s="93">
        <v>0</v>
      </c>
      <c r="L53" s="94">
        <v>0</v>
      </c>
      <c r="M53" s="93">
        <v>0</v>
      </c>
      <c r="N53" s="93">
        <v>0</v>
      </c>
      <c r="O53" s="95">
        <v>0</v>
      </c>
      <c r="P53" s="94">
        <v>0</v>
      </c>
      <c r="Q53" s="93">
        <v>0</v>
      </c>
      <c r="R53" s="93">
        <v>0</v>
      </c>
      <c r="S53" s="95">
        <v>0</v>
      </c>
    </row>
    <row r="54" spans="1:19" ht="12.75" customHeight="1" x14ac:dyDescent="0.3">
      <c r="A54" s="41" t="s">
        <v>224</v>
      </c>
      <c r="B54" s="44">
        <v>0</v>
      </c>
      <c r="C54" s="44">
        <v>0</v>
      </c>
      <c r="D54" s="223">
        <v>0</v>
      </c>
      <c r="E54" s="169"/>
      <c r="F54" s="163" t="str">
        <f t="shared" si="1"/>
        <v>Utah*</v>
      </c>
      <c r="G54" s="95">
        <v>0</v>
      </c>
      <c r="H54" s="93">
        <v>0</v>
      </c>
      <c r="I54" s="93">
        <v>0</v>
      </c>
      <c r="J54" s="94">
        <v>0</v>
      </c>
      <c r="K54" s="93">
        <v>0</v>
      </c>
      <c r="L54" s="94">
        <v>0</v>
      </c>
      <c r="M54" s="93">
        <v>0</v>
      </c>
      <c r="N54" s="93">
        <v>0</v>
      </c>
      <c r="O54" s="95">
        <v>0</v>
      </c>
      <c r="P54" s="94">
        <v>0</v>
      </c>
      <c r="Q54" s="93">
        <v>0</v>
      </c>
      <c r="R54" s="93">
        <v>0</v>
      </c>
      <c r="S54" s="95">
        <v>0</v>
      </c>
    </row>
    <row r="55" spans="1:19" ht="12.75" customHeight="1" x14ac:dyDescent="0.3">
      <c r="A55" s="41" t="s">
        <v>53</v>
      </c>
      <c r="B55" s="39">
        <v>143</v>
      </c>
      <c r="C55" s="39">
        <v>45</v>
      </c>
      <c r="D55" s="56">
        <v>36</v>
      </c>
      <c r="E55" s="169"/>
      <c r="F55" s="163" t="str">
        <f t="shared" si="1"/>
        <v>Vermont</v>
      </c>
      <c r="G55" s="48">
        <v>44</v>
      </c>
      <c r="H55" s="44">
        <v>0</v>
      </c>
      <c r="I55" s="44">
        <v>0</v>
      </c>
      <c r="J55" s="44">
        <v>0</v>
      </c>
      <c r="K55" s="44">
        <v>0</v>
      </c>
      <c r="L55" s="54">
        <v>0</v>
      </c>
      <c r="M55" s="5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</row>
    <row r="56" spans="1:19" ht="12.75" customHeight="1" x14ac:dyDescent="0.3">
      <c r="A56" s="41" t="s">
        <v>222</v>
      </c>
      <c r="B56" s="44">
        <v>0</v>
      </c>
      <c r="C56" s="44">
        <v>0</v>
      </c>
      <c r="D56" s="223">
        <v>0</v>
      </c>
      <c r="E56" s="169"/>
      <c r="F56" s="163" t="str">
        <f t="shared" si="1"/>
        <v>Virgin Islands*</v>
      </c>
      <c r="G56" s="95">
        <v>0</v>
      </c>
      <c r="H56" s="93">
        <v>0</v>
      </c>
      <c r="I56" s="93">
        <v>0</v>
      </c>
      <c r="J56" s="94">
        <v>0</v>
      </c>
      <c r="K56" s="93">
        <v>0</v>
      </c>
      <c r="L56" s="94">
        <v>0</v>
      </c>
      <c r="M56" s="93">
        <v>0</v>
      </c>
      <c r="N56" s="93">
        <v>0</v>
      </c>
      <c r="O56" s="95">
        <v>0</v>
      </c>
      <c r="P56" s="94">
        <v>0</v>
      </c>
      <c r="Q56" s="93">
        <v>0</v>
      </c>
      <c r="R56" s="93">
        <v>0</v>
      </c>
      <c r="S56" s="95">
        <v>0</v>
      </c>
    </row>
    <row r="57" spans="1:19" ht="12.75" customHeight="1" x14ac:dyDescent="0.3">
      <c r="A57" s="41" t="s">
        <v>221</v>
      </c>
      <c r="B57" s="44">
        <v>0</v>
      </c>
      <c r="C57" s="44">
        <v>0</v>
      </c>
      <c r="D57" s="223">
        <v>0</v>
      </c>
      <c r="E57" s="169"/>
      <c r="F57" s="163" t="str">
        <f t="shared" si="1"/>
        <v>Virginia*</v>
      </c>
      <c r="G57" s="95">
        <v>0</v>
      </c>
      <c r="H57" s="93">
        <v>0</v>
      </c>
      <c r="I57" s="93">
        <v>0</v>
      </c>
      <c r="J57" s="94">
        <v>0</v>
      </c>
      <c r="K57" s="93">
        <v>0</v>
      </c>
      <c r="L57" s="94">
        <v>0</v>
      </c>
      <c r="M57" s="93">
        <v>0</v>
      </c>
      <c r="N57" s="93">
        <v>0</v>
      </c>
      <c r="O57" s="95">
        <v>0</v>
      </c>
      <c r="P57" s="94">
        <v>0</v>
      </c>
      <c r="Q57" s="93">
        <v>0</v>
      </c>
      <c r="R57" s="93">
        <v>0</v>
      </c>
      <c r="S57" s="95">
        <v>0</v>
      </c>
    </row>
    <row r="58" spans="1:19" ht="18" customHeight="1" x14ac:dyDescent="0.3">
      <c r="A58" s="41" t="s">
        <v>56</v>
      </c>
      <c r="B58" s="39">
        <v>7740</v>
      </c>
      <c r="C58" s="39">
        <v>7603</v>
      </c>
      <c r="D58" s="56">
        <v>4431</v>
      </c>
      <c r="E58" s="169"/>
      <c r="F58" s="163" t="str">
        <f t="shared" si="1"/>
        <v>Washington</v>
      </c>
      <c r="G58" s="48">
        <v>4923</v>
      </c>
      <c r="H58" s="39">
        <v>31</v>
      </c>
      <c r="I58" s="44">
        <v>0</v>
      </c>
      <c r="J58" s="39">
        <v>2</v>
      </c>
      <c r="K58" s="44">
        <v>0</v>
      </c>
      <c r="L58" s="39">
        <v>33</v>
      </c>
      <c r="M58" s="54">
        <v>0</v>
      </c>
      <c r="N58" s="39">
        <v>13</v>
      </c>
      <c r="O58" s="39">
        <v>31</v>
      </c>
      <c r="P58" s="44">
        <v>1</v>
      </c>
      <c r="Q58" s="39">
        <v>1</v>
      </c>
      <c r="R58" s="44">
        <v>0</v>
      </c>
      <c r="S58" s="44">
        <v>57</v>
      </c>
    </row>
    <row r="59" spans="1:19" ht="12.75" customHeight="1" x14ac:dyDescent="0.3">
      <c r="A59" s="41" t="s">
        <v>220</v>
      </c>
      <c r="B59" s="44">
        <v>0</v>
      </c>
      <c r="C59" s="44">
        <v>0</v>
      </c>
      <c r="D59" s="223">
        <v>0</v>
      </c>
      <c r="F59" s="163" t="str">
        <f t="shared" si="1"/>
        <v>West Virginia*</v>
      </c>
      <c r="G59" s="95">
        <v>0</v>
      </c>
      <c r="H59" s="93">
        <v>0</v>
      </c>
      <c r="I59" s="93">
        <v>0</v>
      </c>
      <c r="J59" s="94">
        <v>0</v>
      </c>
      <c r="K59" s="93">
        <v>0</v>
      </c>
      <c r="L59" s="94">
        <v>0</v>
      </c>
      <c r="M59" s="93">
        <v>0</v>
      </c>
      <c r="N59" s="93">
        <v>0</v>
      </c>
      <c r="O59" s="95">
        <v>0</v>
      </c>
      <c r="P59" s="94">
        <v>0</v>
      </c>
      <c r="Q59" s="93">
        <v>0</v>
      </c>
      <c r="R59" s="93">
        <v>0</v>
      </c>
      <c r="S59" s="95">
        <v>0</v>
      </c>
    </row>
    <row r="60" spans="1:19" ht="12.75" customHeight="1" x14ac:dyDescent="0.3">
      <c r="A60" s="41" t="s">
        <v>58</v>
      </c>
      <c r="B60" s="39">
        <v>254</v>
      </c>
      <c r="C60" s="40">
        <v>195</v>
      </c>
      <c r="D60" s="56">
        <v>76</v>
      </c>
      <c r="F60" s="163" t="str">
        <f t="shared" si="1"/>
        <v>Wisconsin</v>
      </c>
      <c r="G60" s="48">
        <v>73</v>
      </c>
      <c r="H60" s="44">
        <v>0</v>
      </c>
      <c r="I60" s="44">
        <v>0</v>
      </c>
      <c r="J60" s="39">
        <v>2</v>
      </c>
      <c r="K60" s="44">
        <v>0</v>
      </c>
      <c r="L60" s="39">
        <v>32</v>
      </c>
      <c r="M60" s="44">
        <v>0</v>
      </c>
      <c r="N60" s="39">
        <v>3</v>
      </c>
      <c r="O60" s="44">
        <v>0</v>
      </c>
      <c r="P60" s="44">
        <v>1</v>
      </c>
      <c r="Q60" s="39">
        <v>2</v>
      </c>
      <c r="R60" s="44">
        <v>0</v>
      </c>
      <c r="S60" s="44">
        <v>18</v>
      </c>
    </row>
    <row r="61" spans="1:19" ht="12.75" customHeight="1" x14ac:dyDescent="0.3">
      <c r="A61" s="42" t="s">
        <v>59</v>
      </c>
      <c r="B61" s="46">
        <v>21</v>
      </c>
      <c r="C61" s="46">
        <v>20</v>
      </c>
      <c r="D61" s="57">
        <v>14</v>
      </c>
      <c r="E61" s="252"/>
      <c r="F61" s="163" t="str">
        <f t="shared" si="1"/>
        <v>Wyoming</v>
      </c>
      <c r="G61" s="51">
        <v>5</v>
      </c>
      <c r="H61" s="47">
        <v>0</v>
      </c>
      <c r="I61" s="47">
        <v>0</v>
      </c>
      <c r="J61" s="46">
        <v>23</v>
      </c>
      <c r="K61" s="47">
        <v>0</v>
      </c>
      <c r="L61" s="46">
        <v>1</v>
      </c>
      <c r="M61" s="47">
        <v>0</v>
      </c>
      <c r="N61" s="47">
        <v>2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</row>
    <row r="62" spans="1:19" ht="12.75" customHeight="1" x14ac:dyDescent="0.25">
      <c r="A62" s="124" t="s">
        <v>225</v>
      </c>
      <c r="B62" s="124"/>
      <c r="C62" s="124"/>
      <c r="D62" s="124"/>
      <c r="E62" s="15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</row>
    <row r="63" spans="1:19" x14ac:dyDescent="0.25">
      <c r="A63" s="161" t="s">
        <v>259</v>
      </c>
    </row>
  </sheetData>
  <phoneticPr fontId="0" type="noConversion"/>
  <printOptions horizontalCentered="1" verticalCentered="1"/>
  <pageMargins left="0.25" right="0.25" top="0.25" bottom="0.25" header="0.5" footer="0.5"/>
  <pageSetup scale="6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S63"/>
  <sheetViews>
    <sheetView topLeftCell="A2" zoomScale="85" zoomScaleNormal="85" zoomScaleSheetLayoutView="100" workbookViewId="0">
      <selection activeCell="G59" activeCellId="15" sqref="G14:S16 G18:S18 G21:S22 G27:S27 G29:S29 G31:S34 G36:S36 G38:S38 G41:S41 G43:S43 G45:S45 G48:S48 G50:S51 G53:S54 G56:S57 G59:S59"/>
    </sheetView>
  </sheetViews>
  <sheetFormatPr defaultColWidth="9.08984375" defaultRowHeight="12.5" x14ac:dyDescent="0.25"/>
  <cols>
    <col min="1" max="1" width="15.7265625" style="2" customWidth="1"/>
    <col min="2" max="4" width="12.7265625" style="2" customWidth="1"/>
    <col min="5" max="5" width="1.6328125" style="146" hidden="1" customWidth="1"/>
    <col min="6" max="6" width="15.6328125" style="146" hidden="1" customWidth="1"/>
    <col min="7" max="7" width="13.453125" style="2" bestFit="1" customWidth="1"/>
    <col min="8" max="9" width="12.6328125" style="2" bestFit="1" customWidth="1"/>
    <col min="10" max="10" width="11.6328125" style="2" bestFit="1" customWidth="1"/>
    <col min="11" max="11" width="11.08984375" style="2" bestFit="1" customWidth="1"/>
    <col min="12" max="12" width="7.6328125" style="2" bestFit="1" customWidth="1"/>
    <col min="13" max="13" width="11.6328125" style="2" bestFit="1" customWidth="1"/>
    <col min="14" max="14" width="11" style="2" bestFit="1" customWidth="1"/>
    <col min="15" max="15" width="10" style="2" bestFit="1" customWidth="1"/>
    <col min="16" max="16" width="12.6328125" style="2" bestFit="1" customWidth="1"/>
    <col min="17" max="17" width="11.90625" style="2" bestFit="1" customWidth="1"/>
    <col min="18" max="18" width="10.90625" style="2" bestFit="1" customWidth="1"/>
    <col min="19" max="19" width="7.36328125" style="2" bestFit="1" customWidth="1"/>
    <col min="20" max="16384" width="9.08984375" style="2"/>
  </cols>
  <sheetData>
    <row r="1" spans="1:19" s="109" customFormat="1" ht="13" x14ac:dyDescent="0.3">
      <c r="A1" s="176" t="s">
        <v>193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</row>
    <row r="2" spans="1:19" s="109" customFormat="1" ht="13" x14ac:dyDescent="0.3">
      <c r="A2" s="176" t="s">
        <v>192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</row>
    <row r="3" spans="1:19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</row>
    <row r="4" spans="1:19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1:19" s="146" customFormat="1" ht="20" customHeight="1" x14ac:dyDescent="0.25">
      <c r="B5" s="191" t="s">
        <v>84</v>
      </c>
      <c r="C5" s="195"/>
      <c r="D5" s="195"/>
      <c r="E5" s="168"/>
      <c r="G5" s="191" t="s">
        <v>106</v>
      </c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</row>
    <row r="6" spans="1:19" s="4" customFormat="1" ht="45" customHeight="1" x14ac:dyDescent="0.3">
      <c r="A6" s="21" t="s">
        <v>146</v>
      </c>
      <c r="B6" s="21" t="s">
        <v>142</v>
      </c>
      <c r="C6" s="21" t="s">
        <v>147</v>
      </c>
      <c r="D6" s="101" t="s">
        <v>131</v>
      </c>
      <c r="E6" s="170"/>
      <c r="F6" s="165" t="str">
        <f>A6</f>
        <v xml:space="preserve"> STATE</v>
      </c>
      <c r="G6" s="167" t="s">
        <v>132</v>
      </c>
      <c r="H6" s="21" t="s">
        <v>144</v>
      </c>
      <c r="I6" s="21" t="s">
        <v>130</v>
      </c>
      <c r="J6" s="21" t="s">
        <v>133</v>
      </c>
      <c r="K6" s="21" t="s">
        <v>134</v>
      </c>
      <c r="L6" s="21" t="s">
        <v>135</v>
      </c>
      <c r="M6" s="21" t="s">
        <v>136</v>
      </c>
      <c r="N6" s="21" t="s">
        <v>137</v>
      </c>
      <c r="O6" s="21" t="s">
        <v>138</v>
      </c>
      <c r="P6" s="21" t="s">
        <v>139</v>
      </c>
      <c r="Q6" s="21" t="s">
        <v>145</v>
      </c>
      <c r="R6" s="21" t="s">
        <v>141</v>
      </c>
      <c r="S6" s="165" t="s">
        <v>255</v>
      </c>
    </row>
    <row r="7" spans="1:19" s="4" customFormat="1" ht="12.75" customHeight="1" x14ac:dyDescent="0.3">
      <c r="A7" s="33" t="s">
        <v>3</v>
      </c>
      <c r="B7" s="39">
        <f>SUM(B8:B61)</f>
        <v>49005</v>
      </c>
      <c r="C7" s="39">
        <f>SUM(C8:C61)</f>
        <v>45729</v>
      </c>
      <c r="D7" s="222">
        <f>SUM(D8:D61)</f>
        <v>17277</v>
      </c>
      <c r="E7" s="169"/>
      <c r="F7" s="162" t="str">
        <f t="shared" ref="F7:F61" si="0">A7</f>
        <v>United States</v>
      </c>
      <c r="G7" s="120">
        <f>IF($D7&gt;0,'5A'!G7/(2*$D7)," ")</f>
        <v>0.52483069977426633</v>
      </c>
      <c r="H7" s="115">
        <f>IF($D7&gt;0,'5A'!H7/(2*$D7)," ")</f>
        <v>3.3860045146726862E-3</v>
      </c>
      <c r="I7" s="120">
        <f>IF($D7&gt;0,'5A'!I7/(2*$D7)," ")</f>
        <v>2.5467384383862941E-3</v>
      </c>
      <c r="J7" s="115">
        <f>IF($D7&gt;0,'5A'!J7/(2*$D7)," ")</f>
        <v>5.6433408577878106E-3</v>
      </c>
      <c r="K7" s="120">
        <f>IF($D7&gt;0,'5A'!K7/(2*$D7)," ")</f>
        <v>1.1576083810846791E-4</v>
      </c>
      <c r="L7" s="115">
        <f>IF($D7&gt;0,'5A'!L7/(2*$D7)," ")</f>
        <v>6.6330960236152106E-2</v>
      </c>
      <c r="M7" s="120">
        <f>IF($D7&gt;0,'5A'!M7/(2*$D7)," ")</f>
        <v>5.8459223244776296E-3</v>
      </c>
      <c r="N7" s="115">
        <f>IF($D7&gt;0,'5A'!N7/(2*$D7)," ")</f>
        <v>1.9737222897493779E-2</v>
      </c>
      <c r="O7" s="120">
        <f>IF($D7&gt;0,'5A'!O7/(2*$D7)," ")</f>
        <v>8.6241824390808595E-3</v>
      </c>
      <c r="P7" s="115">
        <f>IF($D7&gt;0,'5A'!P7/(2*$D7)," ")</f>
        <v>3.1834230479828676E-3</v>
      </c>
      <c r="Q7" s="120">
        <f>IF($D7&gt;0,'5A'!Q7/(2*$D7)," ")</f>
        <v>2.3152167621693582E-4</v>
      </c>
      <c r="R7" s="115">
        <f>IF($D7&gt;0,'5A'!R7/(2*$D7)," ")</f>
        <v>0</v>
      </c>
      <c r="S7" s="118">
        <f>IF($D7&gt;0,'5A'!S7/(2*$D7)," ")</f>
        <v>1.9129478497424322E-2</v>
      </c>
    </row>
    <row r="8" spans="1:19" s="4" customFormat="1" ht="18" customHeight="1" x14ac:dyDescent="0.3">
      <c r="A8" s="41" t="s">
        <v>7</v>
      </c>
      <c r="B8" s="39">
        <f>'5A'!B8</f>
        <v>29</v>
      </c>
      <c r="C8" s="39">
        <f>'5A'!C8</f>
        <v>28</v>
      </c>
      <c r="D8" s="223">
        <f>'5A'!D8</f>
        <v>15</v>
      </c>
      <c r="E8" s="169"/>
      <c r="F8" s="163" t="str">
        <f t="shared" si="0"/>
        <v>Alabama</v>
      </c>
      <c r="G8" s="121">
        <f>IF($D8&gt;0,'5A'!G8/(2*$D8)," ")</f>
        <v>0.46666666666666667</v>
      </c>
      <c r="H8" s="25">
        <f>IF($D8&gt;0,'5A'!H8/(2*$D8)," ")</f>
        <v>0</v>
      </c>
      <c r="I8" s="121">
        <f>IF($D8&gt;0,'5A'!I8/(2*$D8)," ")</f>
        <v>0</v>
      </c>
      <c r="J8" s="25">
        <f>IF($D8&gt;0,'5A'!J8/(2*$D8)," ")</f>
        <v>6.6666666666666666E-2</v>
      </c>
      <c r="K8" s="121">
        <f>IF($D8&gt;0,'5A'!K8/(2*$D8)," ")</f>
        <v>0</v>
      </c>
      <c r="L8" s="25">
        <f>IF($D8&gt;0,'5A'!L8/(2*$D8)," ")</f>
        <v>0</v>
      </c>
      <c r="M8" s="121">
        <f>IF($D8&gt;0,'5A'!M8/(2*$D8)," ")</f>
        <v>0</v>
      </c>
      <c r="N8" s="25">
        <f>IF($D8&gt;0,'5A'!N8/(2*$D8)," ")</f>
        <v>3.3333333333333333E-2</v>
      </c>
      <c r="O8" s="121">
        <f>IF($D8&gt;0,'5A'!O8/(2*$D8)," ")</f>
        <v>6.6666666666666666E-2</v>
      </c>
      <c r="P8" s="25">
        <f>IF($D8&gt;0,'5A'!P8/(2*$D8)," ")</f>
        <v>0</v>
      </c>
      <c r="Q8" s="121">
        <f>IF($D8&gt;0,'5A'!Q8/(2*$D8)," ")</f>
        <v>0</v>
      </c>
      <c r="R8" s="25">
        <f>IF($D8&gt;0,'5A'!R8/(2*$D8)," ")</f>
        <v>0</v>
      </c>
      <c r="S8" s="35">
        <f>IF($D8&gt;0,'5A'!S8/(2*$D8)," ")</f>
        <v>0</v>
      </c>
    </row>
    <row r="9" spans="1:19" ht="12.75" customHeight="1" x14ac:dyDescent="0.3">
      <c r="A9" s="41" t="s">
        <v>8</v>
      </c>
      <c r="B9" s="39">
        <f>'5A'!B9</f>
        <v>214</v>
      </c>
      <c r="C9" s="39">
        <f>'5A'!C9</f>
        <v>157</v>
      </c>
      <c r="D9" s="56">
        <f>'5A'!D9</f>
        <v>64</v>
      </c>
      <c r="E9" s="169"/>
      <c r="F9" s="163" t="str">
        <f t="shared" si="0"/>
        <v>Alaska</v>
      </c>
      <c r="G9" s="121">
        <f>IF($D9&gt;0,'5A'!G9/(2*$D9)," ")</f>
        <v>0.625</v>
      </c>
      <c r="H9" s="25">
        <f>IF($D9&gt;0,'5A'!H9/(2*$D9)," ")</f>
        <v>0</v>
      </c>
      <c r="I9" s="121">
        <f>IF($D9&gt;0,'5A'!I9/(2*$D9)," ")</f>
        <v>0</v>
      </c>
      <c r="J9" s="25">
        <f>IF($D9&gt;0,'5A'!J9/(2*$D9)," ")</f>
        <v>7.8125E-3</v>
      </c>
      <c r="K9" s="121">
        <f>IF($D9&gt;0,'5A'!K9/(2*$D9)," ")</f>
        <v>1.5625E-2</v>
      </c>
      <c r="L9" s="25">
        <f>IF($D9&gt;0,'5A'!L9/(2*$D9)," ")</f>
        <v>0.234375</v>
      </c>
      <c r="M9" s="121">
        <f>IF($D9&gt;0,'5A'!M9/(2*$D9)," ")</f>
        <v>0.109375</v>
      </c>
      <c r="N9" s="25">
        <f>IF($D9&gt;0,'5A'!N9/(2*$D9)," ")</f>
        <v>1.5625E-2</v>
      </c>
      <c r="O9" s="121">
        <f>IF($D9&gt;0,'5A'!O9/(2*$D9)," ")</f>
        <v>0</v>
      </c>
      <c r="P9" s="25">
        <f>IF($D9&gt;0,'5A'!P9/(2*$D9)," ")</f>
        <v>1.5625E-2</v>
      </c>
      <c r="Q9" s="121">
        <f>IF($D9&gt;0,'5A'!Q9/(2*$D9)," ")</f>
        <v>0</v>
      </c>
      <c r="R9" s="25">
        <f>IF($D9&gt;0,'5A'!R9/(2*$D9)," ")</f>
        <v>0</v>
      </c>
      <c r="S9" s="35">
        <f>IF($D9&gt;0,'5A'!S9/(2*$D9)," ")</f>
        <v>0</v>
      </c>
    </row>
    <row r="10" spans="1:19" ht="12.75" customHeight="1" x14ac:dyDescent="0.3">
      <c r="A10" s="41" t="s">
        <v>9</v>
      </c>
      <c r="B10" s="39">
        <f>'5A'!B10</f>
        <v>288</v>
      </c>
      <c r="C10" s="39">
        <f>'5A'!C10</f>
        <v>259</v>
      </c>
      <c r="D10" s="56">
        <f>'5A'!D10</f>
        <v>39</v>
      </c>
      <c r="E10" s="169"/>
      <c r="F10" s="163" t="str">
        <f t="shared" si="0"/>
        <v>Arizona</v>
      </c>
      <c r="G10" s="121">
        <f>IF($D10&gt;0,'5A'!G10/(2*$D10)," ")</f>
        <v>0.55128205128205132</v>
      </c>
      <c r="H10" s="25">
        <f>IF($D10&gt;0,'5A'!H10/(2*$D10)," ")</f>
        <v>0</v>
      </c>
      <c r="I10" s="121">
        <f>IF($D10&gt;0,'5A'!I10/(2*$D10)," ")</f>
        <v>0</v>
      </c>
      <c r="J10" s="25">
        <f>IF($D10&gt;0,'5A'!J10/(2*$D10)," ")</f>
        <v>0</v>
      </c>
      <c r="K10" s="121">
        <f>IF($D10&gt;0,'5A'!K10/(2*$D10)," ")</f>
        <v>0</v>
      </c>
      <c r="L10" s="25">
        <f>IF($D10&gt;0,'5A'!L10/(2*$D10)," ")</f>
        <v>0</v>
      </c>
      <c r="M10" s="121">
        <f>IF($D10&gt;0,'5A'!M10/(2*$D10)," ")</f>
        <v>0</v>
      </c>
      <c r="N10" s="25">
        <f>IF($D10&gt;0,'5A'!N10/(2*$D10)," ")</f>
        <v>1.282051282051282E-2</v>
      </c>
      <c r="O10" s="121">
        <f>IF($D10&gt;0,'5A'!O10/(2*$D10)," ")</f>
        <v>0</v>
      </c>
      <c r="P10" s="25">
        <f>IF($D10&gt;0,'5A'!P10/(2*$D10)," ")</f>
        <v>0</v>
      </c>
      <c r="Q10" s="121">
        <f>IF($D10&gt;0,'5A'!Q10/(2*$D10)," ")</f>
        <v>0</v>
      </c>
      <c r="R10" s="25">
        <f>IF($D10&gt;0,'5A'!R10/(2*$D10)," ")</f>
        <v>0</v>
      </c>
      <c r="S10" s="35">
        <f>IF($D10&gt;0,'5A'!S10/(2*$D10)," ")</f>
        <v>0</v>
      </c>
    </row>
    <row r="11" spans="1:19" ht="12.75" customHeight="1" x14ac:dyDescent="0.3">
      <c r="A11" s="41" t="s">
        <v>10</v>
      </c>
      <c r="B11" s="39">
        <f>'5A'!B11</f>
        <v>40</v>
      </c>
      <c r="C11" s="39">
        <f>'5A'!C11</f>
        <v>27</v>
      </c>
      <c r="D11" s="56">
        <f>'5A'!D11</f>
        <v>5</v>
      </c>
      <c r="E11" s="169"/>
      <c r="F11" s="163" t="str">
        <f t="shared" si="0"/>
        <v>Arkansas</v>
      </c>
      <c r="G11" s="121">
        <f>IF($D11&gt;0,'5A'!G11/(2*$D11)," ")</f>
        <v>0.4</v>
      </c>
      <c r="H11" s="25">
        <f>IF($D11&gt;0,'5A'!H11/(2*$D11)," ")</f>
        <v>0</v>
      </c>
      <c r="I11" s="121">
        <f>IF($D11&gt;0,'5A'!I11/(2*$D11)," ")</f>
        <v>0</v>
      </c>
      <c r="J11" s="25">
        <f>IF($D11&gt;0,'5A'!J11/(2*$D11)," ")</f>
        <v>0</v>
      </c>
      <c r="K11" s="121">
        <f>IF($D11&gt;0,'5A'!K11/(2*$D11)," ")</f>
        <v>0</v>
      </c>
      <c r="L11" s="25">
        <f>IF($D11&gt;0,'5A'!L11/(2*$D11)," ")</f>
        <v>0</v>
      </c>
      <c r="M11" s="121">
        <f>IF($D11&gt;0,'5A'!M11/(2*$D11)," ")</f>
        <v>0</v>
      </c>
      <c r="N11" s="25">
        <f>IF($D11&gt;0,'5A'!N11/(2*$D11)," ")</f>
        <v>0.1</v>
      </c>
      <c r="O11" s="121">
        <f>IF($D11&gt;0,'5A'!O11/(2*$D11)," ")</f>
        <v>0</v>
      </c>
      <c r="P11" s="25">
        <f>IF($D11&gt;0,'5A'!P11/(2*$D11)," ")</f>
        <v>0</v>
      </c>
      <c r="Q11" s="121">
        <f>IF($D11&gt;0,'5A'!Q11/(2*$D11)," ")</f>
        <v>0</v>
      </c>
      <c r="R11" s="25">
        <f>IF($D11&gt;0,'5A'!R11/(2*$D11)," ")</f>
        <v>0</v>
      </c>
      <c r="S11" s="35">
        <f>IF($D11&gt;0,'5A'!S11/(2*$D11)," ")</f>
        <v>0</v>
      </c>
    </row>
    <row r="12" spans="1:19" ht="12.75" customHeight="1" x14ac:dyDescent="0.3">
      <c r="A12" s="41" t="s">
        <v>11</v>
      </c>
      <c r="B12" s="39">
        <f>'5A'!B12</f>
        <v>19382</v>
      </c>
      <c r="C12" s="39">
        <f>'5A'!C12</f>
        <v>18853</v>
      </c>
      <c r="D12" s="56">
        <f>'5A'!D12</f>
        <v>4266</v>
      </c>
      <c r="E12" s="169"/>
      <c r="F12" s="163" t="str">
        <f t="shared" si="0"/>
        <v>California</v>
      </c>
      <c r="G12" s="121">
        <f>IF($D12&gt;0,'5A'!G12/(2*$D12)," ")</f>
        <v>0.36298640412564465</v>
      </c>
      <c r="H12" s="25">
        <f>IF($D12&gt;0,'5A'!H12/(2*$D12)," ")</f>
        <v>7.266760431317393E-3</v>
      </c>
      <c r="I12" s="121">
        <f>IF($D12&gt;0,'5A'!I12/(2*$D12)," ")</f>
        <v>1.0079699953117674E-2</v>
      </c>
      <c r="J12" s="25">
        <f>IF($D12&gt;0,'5A'!J12/(2*$D12)," ")</f>
        <v>7.1495546179090484E-3</v>
      </c>
      <c r="K12" s="121">
        <f>IF($D12&gt;0,'5A'!K12/(2*$D12)," ")</f>
        <v>0</v>
      </c>
      <c r="L12" s="25">
        <f>IF($D12&gt;0,'5A'!L12/(2*$D12)," ")</f>
        <v>0.24156118143459915</v>
      </c>
      <c r="M12" s="121">
        <f>IF($D12&gt;0,'5A'!M12/(2*$D12)," ")</f>
        <v>1.8049695264885139E-2</v>
      </c>
      <c r="N12" s="25">
        <f>IF($D12&gt;0,'5A'!N12/(2*$D12)," ")</f>
        <v>6.809657759024848E-2</v>
      </c>
      <c r="O12" s="121">
        <f>IF($D12&gt;0,'5A'!O12/(2*$D12)," ")</f>
        <v>2.1097046413502109E-2</v>
      </c>
      <c r="P12" s="25">
        <f>IF($D12&gt;0,'5A'!P12/(2*$D12)," ")</f>
        <v>1.1017346460384434E-2</v>
      </c>
      <c r="Q12" s="121">
        <f>IF($D12&gt;0,'5A'!Q12/(2*$D12)," ")</f>
        <v>0</v>
      </c>
      <c r="R12" s="25">
        <f>IF($D12&gt;0,'5A'!R12/(2*$D12)," ")</f>
        <v>0</v>
      </c>
      <c r="S12" s="35">
        <f>IF($D12&gt;0,'5A'!S12/(2*$D12)," ")</f>
        <v>6.4580403187998126E-2</v>
      </c>
    </row>
    <row r="13" spans="1:19" ht="12.75" customHeight="1" x14ac:dyDescent="0.3">
      <c r="A13" s="41" t="s">
        <v>12</v>
      </c>
      <c r="B13" s="44">
        <f>'5A'!B13</f>
        <v>0</v>
      </c>
      <c r="C13" s="44">
        <f>'5A'!C13</f>
        <v>0</v>
      </c>
      <c r="D13" s="223">
        <f>'5A'!D13</f>
        <v>0</v>
      </c>
      <c r="E13" s="169"/>
      <c r="F13" s="163" t="str">
        <f t="shared" si="0"/>
        <v>Colorado</v>
      </c>
      <c r="G13" s="121" t="str">
        <f>IF($D13&gt;0,'5A'!G13/(2*$D13)," ")</f>
        <v xml:space="preserve"> </v>
      </c>
      <c r="H13" s="25" t="str">
        <f>IF($D13&gt;0,'5A'!H13/(2*$D13)," ")</f>
        <v xml:space="preserve"> </v>
      </c>
      <c r="I13" s="121" t="str">
        <f>IF($D13&gt;0,'5A'!I13/(2*$D13)," ")</f>
        <v xml:space="preserve"> </v>
      </c>
      <c r="J13" s="25" t="str">
        <f>IF($D13&gt;0,'5A'!J13/(2*$D13)," ")</f>
        <v xml:space="preserve"> </v>
      </c>
      <c r="K13" s="121" t="str">
        <f>IF($D13&gt;0,'5A'!K13/(2*$D13)," ")</f>
        <v xml:space="preserve"> </v>
      </c>
      <c r="L13" s="25" t="str">
        <f>IF($D13&gt;0,'5A'!L13/(2*$D13)," ")</f>
        <v xml:space="preserve"> </v>
      </c>
      <c r="M13" s="121" t="str">
        <f>IF($D13&gt;0,'5A'!M13/(2*$D13)," ")</f>
        <v xml:space="preserve"> </v>
      </c>
      <c r="N13" s="25" t="str">
        <f>IF($D13&gt;0,'5A'!N13/(2*$D13)," ")</f>
        <v xml:space="preserve"> </v>
      </c>
      <c r="O13" s="121" t="str">
        <f>IF($D13&gt;0,'5A'!O13/(2*$D13)," ")</f>
        <v xml:space="preserve"> </v>
      </c>
      <c r="P13" s="25" t="str">
        <f>IF($D13&gt;0,'5A'!P13/(2*$D13)," ")</f>
        <v xml:space="preserve"> </v>
      </c>
      <c r="Q13" s="121" t="str">
        <f>IF($D13&gt;0,'5A'!Q13/(2*$D13)," ")</f>
        <v xml:space="preserve"> </v>
      </c>
      <c r="R13" s="25" t="str">
        <f>IF($D13&gt;0,'5A'!R13/(2*$D13)," ")</f>
        <v xml:space="preserve"> </v>
      </c>
      <c r="S13" s="35" t="str">
        <f>IF($D13&gt;0,'5A'!S13/(2*$D13)," ")</f>
        <v xml:space="preserve"> </v>
      </c>
    </row>
    <row r="14" spans="1:19" ht="12.75" customHeight="1" x14ac:dyDescent="0.3">
      <c r="A14" s="41" t="s">
        <v>226</v>
      </c>
      <c r="B14" s="44">
        <f>'5A'!B14</f>
        <v>0</v>
      </c>
      <c r="C14" s="44">
        <f>'5A'!C14</f>
        <v>0</v>
      </c>
      <c r="D14" s="223">
        <f>'5A'!D14</f>
        <v>0</v>
      </c>
      <c r="E14" s="169"/>
      <c r="F14" s="163" t="str">
        <f t="shared" si="0"/>
        <v>Connecticut *</v>
      </c>
      <c r="G14" s="122" t="s">
        <v>150</v>
      </c>
      <c r="H14" s="117" t="s">
        <v>150</v>
      </c>
      <c r="I14" s="122" t="s">
        <v>150</v>
      </c>
      <c r="J14" s="117" t="s">
        <v>150</v>
      </c>
      <c r="K14" s="122" t="s">
        <v>150</v>
      </c>
      <c r="L14" s="117" t="s">
        <v>150</v>
      </c>
      <c r="M14" s="122" t="s">
        <v>150</v>
      </c>
      <c r="N14" s="117" t="s">
        <v>150</v>
      </c>
      <c r="O14" s="122" t="s">
        <v>150</v>
      </c>
      <c r="P14" s="117" t="s">
        <v>150</v>
      </c>
      <c r="Q14" s="122" t="s">
        <v>150</v>
      </c>
      <c r="R14" s="117" t="s">
        <v>150</v>
      </c>
      <c r="S14" s="119" t="s">
        <v>150</v>
      </c>
    </row>
    <row r="15" spans="1:19" ht="12.75" customHeight="1" x14ac:dyDescent="0.3">
      <c r="A15" s="41" t="s">
        <v>227</v>
      </c>
      <c r="B15" s="39">
        <f>'5A'!B15</f>
        <v>12</v>
      </c>
      <c r="C15" s="44">
        <f>'5A'!C15</f>
        <v>0</v>
      </c>
      <c r="D15" s="223">
        <f>'5A'!D15</f>
        <v>0</v>
      </c>
      <c r="E15" s="169"/>
      <c r="F15" s="163" t="str">
        <f t="shared" si="0"/>
        <v>Delaware*</v>
      </c>
      <c r="G15" s="122" t="s">
        <v>150</v>
      </c>
      <c r="H15" s="117" t="s">
        <v>150</v>
      </c>
      <c r="I15" s="122" t="s">
        <v>150</v>
      </c>
      <c r="J15" s="117" t="s">
        <v>150</v>
      </c>
      <c r="K15" s="122" t="s">
        <v>150</v>
      </c>
      <c r="L15" s="117" t="s">
        <v>150</v>
      </c>
      <c r="M15" s="122" t="s">
        <v>150</v>
      </c>
      <c r="N15" s="117" t="s">
        <v>150</v>
      </c>
      <c r="O15" s="122" t="s">
        <v>150</v>
      </c>
      <c r="P15" s="117" t="s">
        <v>150</v>
      </c>
      <c r="Q15" s="122" t="s">
        <v>150</v>
      </c>
      <c r="R15" s="117" t="s">
        <v>150</v>
      </c>
      <c r="S15" s="119" t="s">
        <v>150</v>
      </c>
    </row>
    <row r="16" spans="1:19" ht="12.75" customHeight="1" x14ac:dyDescent="0.3">
      <c r="A16" s="41" t="s">
        <v>228</v>
      </c>
      <c r="B16" s="44">
        <f>'5A'!B16</f>
        <v>0</v>
      </c>
      <c r="C16" s="44">
        <f>'5A'!C16</f>
        <v>0</v>
      </c>
      <c r="D16" s="223">
        <f>'5A'!D16</f>
        <v>0</v>
      </c>
      <c r="E16" s="169"/>
      <c r="F16" s="163" t="str">
        <f t="shared" si="0"/>
        <v>District of Col.*</v>
      </c>
      <c r="G16" s="122" t="s">
        <v>150</v>
      </c>
      <c r="H16" s="117" t="s">
        <v>150</v>
      </c>
      <c r="I16" s="122" t="s">
        <v>150</v>
      </c>
      <c r="J16" s="117" t="s">
        <v>150</v>
      </c>
      <c r="K16" s="122" t="s">
        <v>150</v>
      </c>
      <c r="L16" s="117" t="s">
        <v>150</v>
      </c>
      <c r="M16" s="122" t="s">
        <v>150</v>
      </c>
      <c r="N16" s="117" t="s">
        <v>150</v>
      </c>
      <c r="O16" s="122" t="s">
        <v>150</v>
      </c>
      <c r="P16" s="117" t="s">
        <v>150</v>
      </c>
      <c r="Q16" s="122" t="s">
        <v>150</v>
      </c>
      <c r="R16" s="117" t="s">
        <v>150</v>
      </c>
      <c r="S16" s="119" t="s">
        <v>150</v>
      </c>
    </row>
    <row r="17" spans="1:19" ht="12.75" customHeight="1" x14ac:dyDescent="0.3">
      <c r="A17" s="41" t="s">
        <v>15</v>
      </c>
      <c r="B17" s="39">
        <f>'5A'!B17</f>
        <v>1075</v>
      </c>
      <c r="C17" s="39">
        <f>'5A'!C17</f>
        <v>1055</v>
      </c>
      <c r="D17" s="56">
        <f>'5A'!D17</f>
        <v>11</v>
      </c>
      <c r="E17" s="169"/>
      <c r="F17" s="163" t="str">
        <f t="shared" si="0"/>
        <v>Florida</v>
      </c>
      <c r="G17" s="121">
        <f>IF($D17&gt;0,'5A'!G17/(2*$D17)," ")</f>
        <v>0.5</v>
      </c>
      <c r="H17" s="25">
        <f>IF($D17&gt;0,'5A'!H17/(2*$D17)," ")</f>
        <v>0</v>
      </c>
      <c r="I17" s="121">
        <f>IF($D17&gt;0,'5A'!I17/(2*$D17)," ")</f>
        <v>0</v>
      </c>
      <c r="J17" s="25">
        <f>IF($D17&gt;0,'5A'!J17/(2*$D17)," ")</f>
        <v>9.0909090909090912E-2</v>
      </c>
      <c r="K17" s="121">
        <f>IF($D17&gt;0,'5A'!K17/(2*$D17)," ")</f>
        <v>0</v>
      </c>
      <c r="L17" s="25">
        <f>IF($D17&gt;0,'5A'!L17/(2*$D17)," ")</f>
        <v>0</v>
      </c>
      <c r="M17" s="121">
        <f>IF($D17&gt;0,'5A'!M17/(2*$D17)," ")</f>
        <v>0</v>
      </c>
      <c r="N17" s="25">
        <f>IF($D17&gt;0,'5A'!N17/(2*$D17)," ")</f>
        <v>0</v>
      </c>
      <c r="O17" s="121">
        <f>IF($D17&gt;0,'5A'!O17/(2*$D17)," ")</f>
        <v>9.0909090909090912E-2</v>
      </c>
      <c r="P17" s="25">
        <f>IF($D17&gt;0,'5A'!P17/(2*$D17)," ")</f>
        <v>0</v>
      </c>
      <c r="Q17" s="121">
        <f>IF($D17&gt;0,'5A'!Q17/(2*$D17)," ")</f>
        <v>0</v>
      </c>
      <c r="R17" s="25">
        <f>IF($D17&gt;0,'5A'!R17/(2*$D17)," ")</f>
        <v>0</v>
      </c>
      <c r="S17" s="35">
        <f>IF($D17&gt;0,'5A'!S17/(2*$D17)," ")</f>
        <v>0</v>
      </c>
    </row>
    <row r="18" spans="1:19" ht="18" customHeight="1" x14ac:dyDescent="0.3">
      <c r="A18" s="41" t="s">
        <v>229</v>
      </c>
      <c r="B18" s="44">
        <f>'5A'!B18</f>
        <v>0</v>
      </c>
      <c r="C18" s="54">
        <f>'5A'!C18</f>
        <v>0</v>
      </c>
      <c r="D18" s="223">
        <f>'5A'!D18</f>
        <v>0</v>
      </c>
      <c r="E18" s="169"/>
      <c r="F18" s="163" t="str">
        <f t="shared" si="0"/>
        <v>Georgia*</v>
      </c>
      <c r="G18" s="122" t="s">
        <v>150</v>
      </c>
      <c r="H18" s="117" t="s">
        <v>150</v>
      </c>
      <c r="I18" s="122" t="s">
        <v>150</v>
      </c>
      <c r="J18" s="117" t="s">
        <v>150</v>
      </c>
      <c r="K18" s="122" t="s">
        <v>150</v>
      </c>
      <c r="L18" s="117" t="s">
        <v>150</v>
      </c>
      <c r="M18" s="122" t="s">
        <v>150</v>
      </c>
      <c r="N18" s="117" t="s">
        <v>150</v>
      </c>
      <c r="O18" s="122" t="s">
        <v>150</v>
      </c>
      <c r="P18" s="117" t="s">
        <v>150</v>
      </c>
      <c r="Q18" s="122" t="s">
        <v>150</v>
      </c>
      <c r="R18" s="117" t="s">
        <v>150</v>
      </c>
      <c r="S18" s="119" t="s">
        <v>150</v>
      </c>
    </row>
    <row r="19" spans="1:19" ht="12.75" customHeight="1" x14ac:dyDescent="0.3">
      <c r="A19" s="41" t="s">
        <v>17</v>
      </c>
      <c r="B19" s="39">
        <f>'5A'!B19</f>
        <v>46</v>
      </c>
      <c r="C19" s="39">
        <f>'5A'!C19</f>
        <v>46</v>
      </c>
      <c r="D19" s="223">
        <f>'5A'!D19</f>
        <v>0</v>
      </c>
      <c r="E19" s="169"/>
      <c r="F19" s="163" t="str">
        <f t="shared" si="0"/>
        <v>Guam</v>
      </c>
      <c r="G19" s="121" t="str">
        <f>IF($D19&gt;0,'5A'!G19/(2*$D19)," ")</f>
        <v xml:space="preserve"> </v>
      </c>
      <c r="H19" s="25" t="str">
        <f>IF($D19&gt;0,'5A'!H19/(2*$D19)," ")</f>
        <v xml:space="preserve"> </v>
      </c>
      <c r="I19" s="121" t="str">
        <f>IF($D19&gt;0,'5A'!I19/(2*$D19)," ")</f>
        <v xml:space="preserve"> </v>
      </c>
      <c r="J19" s="25" t="str">
        <f>IF($D19&gt;0,'5A'!J19/(2*$D19)," ")</f>
        <v xml:space="preserve"> </v>
      </c>
      <c r="K19" s="121" t="str">
        <f>IF($D19&gt;0,'5A'!K19/(2*$D19)," ")</f>
        <v xml:space="preserve"> </v>
      </c>
      <c r="L19" s="25" t="str">
        <f>IF($D19&gt;0,'5A'!L19/(2*$D19)," ")</f>
        <v xml:space="preserve"> </v>
      </c>
      <c r="M19" s="121" t="str">
        <f>IF($D19&gt;0,'5A'!M19/(2*$D19)," ")</f>
        <v xml:space="preserve"> </v>
      </c>
      <c r="N19" s="25" t="str">
        <f>IF($D19&gt;0,'5A'!N19/(2*$D19)," ")</f>
        <v xml:space="preserve"> </v>
      </c>
      <c r="O19" s="121" t="str">
        <f>IF($D19&gt;0,'5A'!O19/(2*$D19)," ")</f>
        <v xml:space="preserve"> </v>
      </c>
      <c r="P19" s="25" t="str">
        <f>IF($D19&gt;0,'5A'!P19/(2*$D19)," ")</f>
        <v xml:space="preserve"> </v>
      </c>
      <c r="Q19" s="121" t="str">
        <f>IF($D19&gt;0,'5A'!Q19/(2*$D19)," ")</f>
        <v xml:space="preserve"> </v>
      </c>
      <c r="R19" s="25" t="str">
        <f>IF($D19&gt;0,'5A'!R19/(2*$D19)," ")</f>
        <v xml:space="preserve"> </v>
      </c>
      <c r="S19" s="35" t="str">
        <f>IF($D19&gt;0,'5A'!S19/(2*$D19)," ")</f>
        <v xml:space="preserve"> </v>
      </c>
    </row>
    <row r="20" spans="1:19" ht="12.75" customHeight="1" x14ac:dyDescent="0.3">
      <c r="A20" s="41" t="s">
        <v>18</v>
      </c>
      <c r="B20" s="39">
        <f>'5A'!B20</f>
        <v>1858</v>
      </c>
      <c r="C20" s="39">
        <f>'5A'!C20</f>
        <v>1858</v>
      </c>
      <c r="D20" s="56">
        <f>'5A'!D20</f>
        <v>226</v>
      </c>
      <c r="E20" s="169"/>
      <c r="F20" s="163" t="str">
        <f t="shared" si="0"/>
        <v>Hawaii</v>
      </c>
      <c r="G20" s="121">
        <f>IF($D20&gt;0,'5A'!G20/(2*$D20)," ")</f>
        <v>0.55752212389380529</v>
      </c>
      <c r="H20" s="25">
        <f>IF($D20&gt;0,'5A'!H20/(2*$D20)," ")</f>
        <v>2.2123893805309734E-3</v>
      </c>
      <c r="I20" s="121">
        <f>IF($D20&gt;0,'5A'!I20/(2*$D20)," ")</f>
        <v>0</v>
      </c>
      <c r="J20" s="25">
        <f>IF($D20&gt;0,'5A'!J20/(2*$D20)," ")</f>
        <v>0</v>
      </c>
      <c r="K20" s="121">
        <f>IF($D20&gt;0,'5A'!K20/(2*$D20)," ")</f>
        <v>0</v>
      </c>
      <c r="L20" s="25">
        <f>IF($D20&gt;0,'5A'!L20/(2*$D20)," ")</f>
        <v>0</v>
      </c>
      <c r="M20" s="121">
        <f>IF($D20&gt;0,'5A'!M20/(2*$D20)," ")</f>
        <v>0</v>
      </c>
      <c r="N20" s="25">
        <f>IF($D20&gt;0,'5A'!N20/(2*$D20)," ")</f>
        <v>2.2123893805309734E-3</v>
      </c>
      <c r="O20" s="121">
        <f>IF($D20&gt;0,'5A'!O20/(2*$D20)," ")</f>
        <v>0</v>
      </c>
      <c r="P20" s="25">
        <f>IF($D20&gt;0,'5A'!P20/(2*$D20)," ")</f>
        <v>0</v>
      </c>
      <c r="Q20" s="121">
        <f>IF($D20&gt;0,'5A'!Q20/(2*$D20)," ")</f>
        <v>0</v>
      </c>
      <c r="R20" s="25">
        <f>IF($D20&gt;0,'5A'!R20/(2*$D20)," ")</f>
        <v>0</v>
      </c>
      <c r="S20" s="35">
        <f>IF($D20&gt;0,'5A'!S20/(2*$D20)," ")</f>
        <v>4.4247787610619468E-3</v>
      </c>
    </row>
    <row r="21" spans="1:19" ht="12.75" customHeight="1" x14ac:dyDescent="0.3">
      <c r="A21" s="41" t="s">
        <v>230</v>
      </c>
      <c r="B21" s="44">
        <f>'5A'!B21</f>
        <v>0</v>
      </c>
      <c r="C21" s="44">
        <f>'5A'!C21</f>
        <v>0</v>
      </c>
      <c r="D21" s="223">
        <f>'5A'!D21</f>
        <v>0</v>
      </c>
      <c r="E21" s="169"/>
      <c r="F21" s="163" t="str">
        <f t="shared" si="0"/>
        <v>Idaho*</v>
      </c>
      <c r="G21" s="122" t="s">
        <v>150</v>
      </c>
      <c r="H21" s="117" t="s">
        <v>150</v>
      </c>
      <c r="I21" s="122" t="s">
        <v>150</v>
      </c>
      <c r="J21" s="117" t="s">
        <v>150</v>
      </c>
      <c r="K21" s="122" t="s">
        <v>150</v>
      </c>
      <c r="L21" s="117" t="s">
        <v>150</v>
      </c>
      <c r="M21" s="122" t="s">
        <v>150</v>
      </c>
      <c r="N21" s="117" t="s">
        <v>150</v>
      </c>
      <c r="O21" s="122" t="s">
        <v>150</v>
      </c>
      <c r="P21" s="117" t="s">
        <v>150</v>
      </c>
      <c r="Q21" s="122" t="s">
        <v>150</v>
      </c>
      <c r="R21" s="117" t="s">
        <v>150</v>
      </c>
      <c r="S21" s="119" t="s">
        <v>150</v>
      </c>
    </row>
    <row r="22" spans="1:19" ht="12.75" customHeight="1" x14ac:dyDescent="0.3">
      <c r="A22" s="41" t="s">
        <v>231</v>
      </c>
      <c r="B22" s="44">
        <f>'5A'!B22</f>
        <v>0</v>
      </c>
      <c r="C22" s="44">
        <f>'5A'!C22</f>
        <v>0</v>
      </c>
      <c r="D22" s="223">
        <f>'5A'!D22</f>
        <v>0</v>
      </c>
      <c r="E22" s="169"/>
      <c r="F22" s="163" t="str">
        <f t="shared" si="0"/>
        <v>Illinois*</v>
      </c>
      <c r="G22" s="122" t="s">
        <v>150</v>
      </c>
      <c r="H22" s="117" t="s">
        <v>150</v>
      </c>
      <c r="I22" s="122" t="s">
        <v>150</v>
      </c>
      <c r="J22" s="117" t="s">
        <v>150</v>
      </c>
      <c r="K22" s="122" t="s">
        <v>150</v>
      </c>
      <c r="L22" s="117" t="s">
        <v>150</v>
      </c>
      <c r="M22" s="122" t="s">
        <v>150</v>
      </c>
      <c r="N22" s="117" t="s">
        <v>150</v>
      </c>
      <c r="O22" s="122" t="s">
        <v>150</v>
      </c>
      <c r="P22" s="117" t="s">
        <v>150</v>
      </c>
      <c r="Q22" s="122" t="s">
        <v>150</v>
      </c>
      <c r="R22" s="117" t="s">
        <v>150</v>
      </c>
      <c r="S22" s="119" t="s">
        <v>150</v>
      </c>
    </row>
    <row r="23" spans="1:19" ht="12.75" customHeight="1" x14ac:dyDescent="0.3">
      <c r="A23" s="41" t="s">
        <v>21</v>
      </c>
      <c r="B23" s="39">
        <f>'5A'!B23</f>
        <v>515</v>
      </c>
      <c r="C23" s="39">
        <f>'5A'!C23</f>
        <v>515</v>
      </c>
      <c r="D23" s="56">
        <f>'5A'!D23</f>
        <v>86</v>
      </c>
      <c r="E23" s="169"/>
      <c r="F23" s="163" t="str">
        <f t="shared" si="0"/>
        <v>Indiana</v>
      </c>
      <c r="G23" s="121">
        <f>IF($D23&gt;0,'5A'!G23/(2*$D23)," ")</f>
        <v>0.59302325581395354</v>
      </c>
      <c r="H23" s="25">
        <f>IF($D23&gt;0,'5A'!H23/(2*$D23)," ")</f>
        <v>0</v>
      </c>
      <c r="I23" s="121">
        <f>IF($D23&gt;0,'5A'!I23/(2*$D23)," ")</f>
        <v>0</v>
      </c>
      <c r="J23" s="25">
        <f>IF($D23&gt;0,'5A'!J23/(2*$D23)," ")</f>
        <v>0</v>
      </c>
      <c r="K23" s="121">
        <f>IF($D23&gt;0,'5A'!K23/(2*$D23)," ")</f>
        <v>0</v>
      </c>
      <c r="L23" s="25">
        <f>IF($D23&gt;0,'5A'!L23/(2*$D23)," ")</f>
        <v>0</v>
      </c>
      <c r="M23" s="121">
        <f>IF($D23&gt;0,'5A'!M23/(2*$D23)," ")</f>
        <v>0</v>
      </c>
      <c r="N23" s="25">
        <f>IF($D23&gt;0,'5A'!N23/(2*$D23)," ")</f>
        <v>0</v>
      </c>
      <c r="O23" s="121">
        <f>IF($D23&gt;0,'5A'!O23/(2*$D23)," ")</f>
        <v>0</v>
      </c>
      <c r="P23" s="25">
        <f>IF($D23&gt;0,'5A'!P23/(2*$D23)," ")</f>
        <v>0</v>
      </c>
      <c r="Q23" s="121">
        <f>IF($D23&gt;0,'5A'!Q23/(2*$D23)," ")</f>
        <v>0</v>
      </c>
      <c r="R23" s="25">
        <v>4.1911148365465214E-4</v>
      </c>
      <c r="S23" s="35">
        <v>4.1911148365465214E-4</v>
      </c>
    </row>
    <row r="24" spans="1:19" ht="12.75" customHeight="1" x14ac:dyDescent="0.3">
      <c r="A24" s="41" t="s">
        <v>22</v>
      </c>
      <c r="B24" s="39">
        <f>'5A'!B24</f>
        <v>280</v>
      </c>
      <c r="C24" s="39">
        <f>'5A'!C24</f>
        <v>256</v>
      </c>
      <c r="D24" s="56">
        <f>'5A'!D24</f>
        <v>27</v>
      </c>
      <c r="E24" s="169"/>
      <c r="F24" s="163" t="str">
        <f t="shared" si="0"/>
        <v>Iowa</v>
      </c>
      <c r="G24" s="121">
        <f>IF($D24&gt;0,'5A'!G24/(2*$D24)," ")</f>
        <v>0.59259259259259256</v>
      </c>
      <c r="H24" s="25">
        <f>IF($D24&gt;0,'5A'!H24/(2*$D24)," ")</f>
        <v>0</v>
      </c>
      <c r="I24" s="121">
        <f>IF($D24&gt;0,'5A'!I24/(2*$D24)," ")</f>
        <v>0</v>
      </c>
      <c r="J24" s="25">
        <f>IF($D24&gt;0,'5A'!J24/(2*$D24)," ")</f>
        <v>0</v>
      </c>
      <c r="K24" s="121">
        <f>IF($D24&gt;0,'5A'!K24/(2*$D24)," ")</f>
        <v>0</v>
      </c>
      <c r="L24" s="25">
        <f>IF($D24&gt;0,'5A'!L24/(2*$D24)," ")</f>
        <v>0</v>
      </c>
      <c r="M24" s="121">
        <f>IF($D24&gt;0,'5A'!M24/(2*$D24)," ")</f>
        <v>0</v>
      </c>
      <c r="N24" s="25">
        <f>IF($D24&gt;0,'5A'!N24/(2*$D24)," ")</f>
        <v>1.8518518518518517E-2</v>
      </c>
      <c r="O24" s="121">
        <f>IF($D24&gt;0,'5A'!O24/(2*$D24)," ")</f>
        <v>3.7037037037037035E-2</v>
      </c>
      <c r="P24" s="25">
        <f>IF($D24&gt;0,'5A'!P24/(2*$D24)," ")</f>
        <v>0</v>
      </c>
      <c r="Q24" s="121">
        <f>IF($D24&gt;0,'5A'!Q24/(2*$D24)," ")</f>
        <v>0</v>
      </c>
      <c r="R24" s="25">
        <f>IF($D23&gt;0,'5A'!R23/(2*$D23)," ")</f>
        <v>0</v>
      </c>
      <c r="S24" s="35">
        <f>IF($D24&gt;0,'5A'!S24/(2*$D24)," ")</f>
        <v>3.7037037037037035E-2</v>
      </c>
    </row>
    <row r="25" spans="1:19" ht="12.75" customHeight="1" x14ac:dyDescent="0.3">
      <c r="A25" s="41" t="s">
        <v>23</v>
      </c>
      <c r="B25" s="39">
        <f>'5A'!B25</f>
        <v>179</v>
      </c>
      <c r="C25" s="39">
        <f>'5A'!C25</f>
        <v>168</v>
      </c>
      <c r="D25" s="56">
        <f>'5A'!D25</f>
        <v>53</v>
      </c>
      <c r="E25" s="169"/>
      <c r="F25" s="163" t="str">
        <f t="shared" si="0"/>
        <v>Kansas</v>
      </c>
      <c r="G25" s="121">
        <f>IF($D25&gt;0,'5A'!G25/(2*$D25)," ")</f>
        <v>0.6132075471698113</v>
      </c>
      <c r="H25" s="25">
        <f>IF($D25&gt;0,'5A'!H25/(2*$D25)," ")</f>
        <v>4.716981132075472E-2</v>
      </c>
      <c r="I25" s="121">
        <f>IF($D25&gt;0,'5A'!I25/(2*$D25)," ")</f>
        <v>0</v>
      </c>
      <c r="J25" s="25">
        <f>IF($D25&gt;0,'5A'!J25/(2*$D25)," ")</f>
        <v>0</v>
      </c>
      <c r="K25" s="121">
        <f>IF($D25&gt;0,'5A'!K25/(2*$D25)," ")</f>
        <v>0</v>
      </c>
      <c r="L25" s="25">
        <f>IF($D25&gt;0,'5A'!L25/(2*$D25)," ")</f>
        <v>0</v>
      </c>
      <c r="M25" s="121">
        <f>IF($D25&gt;0,'5A'!M25/(2*$D25)," ")</f>
        <v>0</v>
      </c>
      <c r="N25" s="25">
        <f>IF($D25&gt;0,'5A'!N25/(2*$D25)," ")</f>
        <v>2.8301886792452831E-2</v>
      </c>
      <c r="O25" s="121">
        <f>IF($D25&gt;0,'5A'!O25/(2*$D25)," ")</f>
        <v>0</v>
      </c>
      <c r="P25" s="25">
        <f>IF($D25&gt;0,'5A'!P25/(2*$D25)," ")</f>
        <v>0</v>
      </c>
      <c r="Q25" s="121">
        <f>IF($D25&gt;0,'5A'!Q25/(2*$D25)," ")</f>
        <v>0</v>
      </c>
      <c r="R25" s="25">
        <f>IF($D24&gt;0,'5A'!R24/(2*$D24)," ")</f>
        <v>0</v>
      </c>
      <c r="S25" s="35">
        <f>IF($D25&gt;0,'5A'!S25/(2*$D25)," ")</f>
        <v>0</v>
      </c>
    </row>
    <row r="26" spans="1:19" ht="12.75" customHeight="1" x14ac:dyDescent="0.3">
      <c r="A26" s="41" t="s">
        <v>24</v>
      </c>
      <c r="B26" s="39">
        <f>'5A'!B26</f>
        <v>189</v>
      </c>
      <c r="C26" s="39">
        <f>'5A'!C26</f>
        <v>189</v>
      </c>
      <c r="D26" s="56">
        <f>'5A'!D26</f>
        <v>62</v>
      </c>
      <c r="E26" s="169"/>
      <c r="F26" s="163" t="str">
        <f t="shared" si="0"/>
        <v>Kentucky</v>
      </c>
      <c r="G26" s="121">
        <f>IF($D26&gt;0,'5A'!G26/(2*$D26)," ")</f>
        <v>0.42741935483870969</v>
      </c>
      <c r="H26" s="25">
        <f>IF($D26&gt;0,'5A'!H26/(2*$D26)," ")</f>
        <v>0.12903225806451613</v>
      </c>
      <c r="I26" s="121">
        <f>IF($D26&gt;0,'5A'!I26/(2*$D26)," ")</f>
        <v>0</v>
      </c>
      <c r="J26" s="25">
        <f>IF($D26&gt;0,'5A'!J26/(2*$D26)," ")</f>
        <v>8.0645161290322578E-3</v>
      </c>
      <c r="K26" s="121">
        <f>IF($D26&gt;0,'5A'!K26/(2*$D26)," ")</f>
        <v>0</v>
      </c>
      <c r="L26" s="25">
        <f>IF($D26&gt;0,'5A'!L26/(2*$D26)," ")</f>
        <v>0</v>
      </c>
      <c r="M26" s="121">
        <f>IF($D26&gt;0,'5A'!M26/(2*$D26)," ")</f>
        <v>0.24193548387096775</v>
      </c>
      <c r="N26" s="25">
        <f>IF($D26&gt;0,'5A'!N26/(2*$D26)," ")</f>
        <v>8.0645161290322578E-3</v>
      </c>
      <c r="O26" s="121">
        <f>IF($D26&gt;0,'5A'!O26/(2*$D26)," ")</f>
        <v>0.31451612903225806</v>
      </c>
      <c r="P26" s="25">
        <f>IF($D26&gt;0,'5A'!P26/(2*$D26)," ")</f>
        <v>4.8387096774193547E-2</v>
      </c>
      <c r="Q26" s="121">
        <f>IF($D26&gt;0,'5A'!Q26/(2*$D26)," ")</f>
        <v>8.0645161290322578E-3</v>
      </c>
      <c r="R26" s="25">
        <f>IF($D25&gt;0,'5A'!R25/(2*$D25)," ")</f>
        <v>0</v>
      </c>
      <c r="S26" s="35">
        <f>IF($D26&gt;0,'5A'!S26/(2*$D26)," ")</f>
        <v>0</v>
      </c>
    </row>
    <row r="27" spans="1:19" ht="12.75" customHeight="1" x14ac:dyDescent="0.3">
      <c r="A27" s="41" t="s">
        <v>232</v>
      </c>
      <c r="B27" s="44">
        <f>'5A'!B27</f>
        <v>0</v>
      </c>
      <c r="C27" s="44">
        <f>'5A'!C27</f>
        <v>0</v>
      </c>
      <c r="D27" s="223">
        <f>'5A'!D27</f>
        <v>0</v>
      </c>
      <c r="E27" s="169"/>
      <c r="F27" s="163" t="str">
        <f t="shared" si="0"/>
        <v>Louisiana*</v>
      </c>
      <c r="G27" s="122" t="s">
        <v>150</v>
      </c>
      <c r="H27" s="117" t="s">
        <v>150</v>
      </c>
      <c r="I27" s="122" t="s">
        <v>150</v>
      </c>
      <c r="J27" s="117" t="s">
        <v>150</v>
      </c>
      <c r="K27" s="122" t="s">
        <v>150</v>
      </c>
      <c r="L27" s="117" t="s">
        <v>150</v>
      </c>
      <c r="M27" s="122" t="s">
        <v>150</v>
      </c>
      <c r="N27" s="117" t="s">
        <v>150</v>
      </c>
      <c r="O27" s="122" t="s">
        <v>150</v>
      </c>
      <c r="P27" s="117" t="s">
        <v>150</v>
      </c>
      <c r="Q27" s="122" t="s">
        <v>150</v>
      </c>
      <c r="R27" s="117" t="s">
        <v>150</v>
      </c>
      <c r="S27" s="119" t="s">
        <v>150</v>
      </c>
    </row>
    <row r="28" spans="1:19" ht="18" customHeight="1" x14ac:dyDescent="0.3">
      <c r="A28" s="41" t="s">
        <v>26</v>
      </c>
      <c r="B28" s="39">
        <f>'5A'!B28</f>
        <v>4199</v>
      </c>
      <c r="C28" s="39">
        <f>'5A'!C28</f>
        <v>4199</v>
      </c>
      <c r="D28" s="56">
        <f>'5A'!D28</f>
        <v>3845</v>
      </c>
      <c r="E28" s="169"/>
      <c r="F28" s="163" t="str">
        <f t="shared" si="0"/>
        <v>Maine</v>
      </c>
      <c r="G28" s="121">
        <f>IF($D28&gt;0,'5A'!G28/(2*$D28)," ")</f>
        <v>0.6240572171651495</v>
      </c>
      <c r="H28" s="25">
        <f>IF($D28&gt;0,'5A'!H28/(2*$D28)," ")</f>
        <v>0</v>
      </c>
      <c r="I28" s="121">
        <f>IF($D28&gt;0,'5A'!I28/(2*$D28)," ")</f>
        <v>0</v>
      </c>
      <c r="J28" s="25">
        <f>IF($D28&gt;0,'5A'!J28/(2*$D28)," ")</f>
        <v>1.5604681404421327E-3</v>
      </c>
      <c r="K28" s="121">
        <f>IF($D28&gt;0,'5A'!K28/(2*$D28)," ")</f>
        <v>0</v>
      </c>
      <c r="L28" s="25">
        <f>IF($D28&gt;0,'5A'!L28/(2*$D28)," ")</f>
        <v>1.0273081924577373E-2</v>
      </c>
      <c r="M28" s="121">
        <f>IF($D28&gt;0,'5A'!M28/(2*$D28)," ")</f>
        <v>0</v>
      </c>
      <c r="N28" s="25">
        <f>IF($D28&gt;0,'5A'!N28/(2*$D28)," ")</f>
        <v>2.0806241872561768E-3</v>
      </c>
      <c r="O28" s="121">
        <f>IF($D28&gt;0,'5A'!O28/(2*$D28)," ")</f>
        <v>1.3003901170351106E-3</v>
      </c>
      <c r="P28" s="25">
        <f>IF($D28&gt;0,'5A'!P28/(2*$D28)," ")</f>
        <v>2.600780234070221E-4</v>
      </c>
      <c r="Q28" s="121">
        <f>IF($D28&gt;0,'5A'!Q28/(2*$D28)," ")</f>
        <v>0</v>
      </c>
      <c r="R28" s="25">
        <v>4.1911148365465214E-4</v>
      </c>
      <c r="S28" s="35">
        <f>IF($D28&gt;0,'5A'!S28/(2*$D28)," ")</f>
        <v>0</v>
      </c>
    </row>
    <row r="29" spans="1:19" ht="12.75" customHeight="1" x14ac:dyDescent="0.3">
      <c r="A29" s="41" t="s">
        <v>233</v>
      </c>
      <c r="B29" s="44">
        <f>'5A'!B29</f>
        <v>2583</v>
      </c>
      <c r="C29" s="44">
        <f>'5A'!C29</f>
        <v>2583</v>
      </c>
      <c r="D29" s="223">
        <f>'5A'!D29</f>
        <v>0</v>
      </c>
      <c r="E29" s="169"/>
      <c r="F29" s="163" t="str">
        <f t="shared" si="0"/>
        <v>Maryland*</v>
      </c>
      <c r="G29" s="122" t="s">
        <v>150</v>
      </c>
      <c r="H29" s="117" t="s">
        <v>150</v>
      </c>
      <c r="I29" s="122" t="s">
        <v>150</v>
      </c>
      <c r="J29" s="117" t="s">
        <v>150</v>
      </c>
      <c r="K29" s="122" t="s">
        <v>150</v>
      </c>
      <c r="L29" s="117" t="s">
        <v>150</v>
      </c>
      <c r="M29" s="122" t="s">
        <v>150</v>
      </c>
      <c r="N29" s="117" t="s">
        <v>150</v>
      </c>
      <c r="O29" s="122" t="s">
        <v>150</v>
      </c>
      <c r="P29" s="117" t="s">
        <v>150</v>
      </c>
      <c r="Q29" s="122" t="s">
        <v>150</v>
      </c>
      <c r="R29" s="117" t="s">
        <v>150</v>
      </c>
      <c r="S29" s="119" t="s">
        <v>150</v>
      </c>
    </row>
    <row r="30" spans="1:19" ht="12.75" customHeight="1" x14ac:dyDescent="0.3">
      <c r="A30" s="41" t="s">
        <v>28</v>
      </c>
      <c r="B30" s="39">
        <f>'5A'!B30</f>
        <v>455</v>
      </c>
      <c r="C30" s="40">
        <f>'5A'!C30</f>
        <v>371</v>
      </c>
      <c r="D30" s="223">
        <f>'5A'!D30</f>
        <v>338</v>
      </c>
      <c r="E30" s="169"/>
      <c r="F30" s="163" t="str">
        <f t="shared" si="0"/>
        <v>Massachusetts</v>
      </c>
      <c r="G30" s="121">
        <f>IF($D30&gt;0,'5A'!G30/(2*$D30)," ")</f>
        <v>0.80177514792899407</v>
      </c>
      <c r="H30" s="25">
        <f>IF($D30&gt;0,'5A'!H30/(2*$D30)," ")</f>
        <v>0</v>
      </c>
      <c r="I30" s="121">
        <f>IF($D30&gt;0,'5A'!I30/(2*$D30)," ")</f>
        <v>0</v>
      </c>
      <c r="J30" s="25">
        <f>IF($D30&gt;0,'5A'!J30/(2*$D30)," ")</f>
        <v>0</v>
      </c>
      <c r="K30" s="121">
        <f>IF($D30&gt;0,'5A'!K30/(2*$D30)," ")</f>
        <v>0</v>
      </c>
      <c r="L30" s="25">
        <f>IF($D30&gt;0,'5A'!L30/(2*$D30)," ")</f>
        <v>0</v>
      </c>
      <c r="M30" s="121">
        <f>IF($D30&gt;0,'5A'!M30/(2*$D30)," ")</f>
        <v>0</v>
      </c>
      <c r="N30" s="25">
        <f>IF($D30&gt;0,'5A'!N30/(2*$D30)," ")</f>
        <v>0</v>
      </c>
      <c r="O30" s="121">
        <f>IF($D30&gt;0,'5A'!O30/(2*$D30)," ")</f>
        <v>0</v>
      </c>
      <c r="P30" s="25">
        <f>IF($D30&gt;0,'5A'!P30/(2*$D30)," ")</f>
        <v>0</v>
      </c>
      <c r="Q30" s="121">
        <f>IF($D30&gt;0,'5A'!Q30/(2*$D30)," ")</f>
        <v>0</v>
      </c>
      <c r="R30" s="25">
        <v>4.1911148365465214E-4</v>
      </c>
      <c r="S30" s="35">
        <v>4.1911148365465214E-4</v>
      </c>
    </row>
    <row r="31" spans="1:19" ht="12.75" customHeight="1" x14ac:dyDescent="0.3">
      <c r="A31" s="41" t="s">
        <v>234</v>
      </c>
      <c r="B31" s="44">
        <f>'5A'!B31</f>
        <v>0</v>
      </c>
      <c r="C31" s="44">
        <f>'5A'!C31</f>
        <v>0</v>
      </c>
      <c r="D31" s="223">
        <f>'5A'!D31</f>
        <v>0</v>
      </c>
      <c r="E31" s="169"/>
      <c r="F31" s="163" t="str">
        <f t="shared" si="0"/>
        <v>Michigan*</v>
      </c>
      <c r="G31" s="122" t="s">
        <v>150</v>
      </c>
      <c r="H31" s="117" t="s">
        <v>150</v>
      </c>
      <c r="I31" s="122" t="s">
        <v>150</v>
      </c>
      <c r="J31" s="117" t="s">
        <v>150</v>
      </c>
      <c r="K31" s="122" t="s">
        <v>150</v>
      </c>
      <c r="L31" s="117" t="s">
        <v>150</v>
      </c>
      <c r="M31" s="122" t="s">
        <v>150</v>
      </c>
      <c r="N31" s="117" t="s">
        <v>150</v>
      </c>
      <c r="O31" s="122" t="s">
        <v>150</v>
      </c>
      <c r="P31" s="117" t="s">
        <v>150</v>
      </c>
      <c r="Q31" s="122" t="s">
        <v>150</v>
      </c>
      <c r="R31" s="117" t="s">
        <v>150</v>
      </c>
      <c r="S31" s="119" t="s">
        <v>150</v>
      </c>
    </row>
    <row r="32" spans="1:19" ht="12.75" customHeight="1" x14ac:dyDescent="0.3">
      <c r="A32" s="41" t="s">
        <v>235</v>
      </c>
      <c r="B32" s="39">
        <f>'5A'!B32</f>
        <v>3</v>
      </c>
      <c r="C32" s="44">
        <f>'5A'!C32</f>
        <v>0</v>
      </c>
      <c r="D32" s="223">
        <f>'5A'!D32</f>
        <v>0</v>
      </c>
      <c r="E32" s="169"/>
      <c r="F32" s="163" t="str">
        <f t="shared" si="0"/>
        <v>Minnesota*</v>
      </c>
      <c r="G32" s="122" t="s">
        <v>150</v>
      </c>
      <c r="H32" s="117" t="s">
        <v>150</v>
      </c>
      <c r="I32" s="122" t="s">
        <v>150</v>
      </c>
      <c r="J32" s="117" t="s">
        <v>150</v>
      </c>
      <c r="K32" s="122" t="s">
        <v>150</v>
      </c>
      <c r="L32" s="117" t="s">
        <v>150</v>
      </c>
      <c r="M32" s="122" t="s">
        <v>150</v>
      </c>
      <c r="N32" s="117" t="s">
        <v>150</v>
      </c>
      <c r="O32" s="122" t="s">
        <v>150</v>
      </c>
      <c r="P32" s="117" t="s">
        <v>150</v>
      </c>
      <c r="Q32" s="122" t="s">
        <v>150</v>
      </c>
      <c r="R32" s="117" t="s">
        <v>150</v>
      </c>
      <c r="S32" s="119" t="s">
        <v>150</v>
      </c>
    </row>
    <row r="33" spans="1:19" ht="12.75" customHeight="1" x14ac:dyDescent="0.3">
      <c r="A33" s="41" t="s">
        <v>236</v>
      </c>
      <c r="B33" s="44">
        <f>'5A'!B33</f>
        <v>0</v>
      </c>
      <c r="C33" s="44">
        <f>'5A'!C33</f>
        <v>0</v>
      </c>
      <c r="D33" s="223">
        <f>'5A'!D33</f>
        <v>0</v>
      </c>
      <c r="E33" s="169"/>
      <c r="F33" s="163" t="str">
        <f t="shared" si="0"/>
        <v>Mississippi*</v>
      </c>
      <c r="G33" s="122" t="s">
        <v>150</v>
      </c>
      <c r="H33" s="117" t="s">
        <v>150</v>
      </c>
      <c r="I33" s="122" t="s">
        <v>150</v>
      </c>
      <c r="J33" s="117" t="s">
        <v>150</v>
      </c>
      <c r="K33" s="122" t="s">
        <v>150</v>
      </c>
      <c r="L33" s="117" t="s">
        <v>150</v>
      </c>
      <c r="M33" s="122" t="s">
        <v>150</v>
      </c>
      <c r="N33" s="117" t="s">
        <v>150</v>
      </c>
      <c r="O33" s="122" t="s">
        <v>150</v>
      </c>
      <c r="P33" s="117" t="s">
        <v>150</v>
      </c>
      <c r="Q33" s="122" t="s">
        <v>150</v>
      </c>
      <c r="R33" s="117" t="s">
        <v>150</v>
      </c>
      <c r="S33" s="119" t="s">
        <v>150</v>
      </c>
    </row>
    <row r="34" spans="1:19" ht="12.75" customHeight="1" x14ac:dyDescent="0.3">
      <c r="A34" s="41" t="s">
        <v>237</v>
      </c>
      <c r="B34" s="44">
        <f>'5A'!B34</f>
        <v>0</v>
      </c>
      <c r="C34" s="44">
        <f>'5A'!C34</f>
        <v>0</v>
      </c>
      <c r="D34" s="223">
        <f>'5A'!D34</f>
        <v>0</v>
      </c>
      <c r="E34" s="169"/>
      <c r="F34" s="163" t="str">
        <f t="shared" si="0"/>
        <v>Missouri*</v>
      </c>
      <c r="G34" s="122" t="s">
        <v>150</v>
      </c>
      <c r="H34" s="117" t="s">
        <v>150</v>
      </c>
      <c r="I34" s="122" t="s">
        <v>150</v>
      </c>
      <c r="J34" s="117" t="s">
        <v>150</v>
      </c>
      <c r="K34" s="122" t="s">
        <v>150</v>
      </c>
      <c r="L34" s="117" t="s">
        <v>150</v>
      </c>
      <c r="M34" s="122" t="s">
        <v>150</v>
      </c>
      <c r="N34" s="117" t="s">
        <v>150</v>
      </c>
      <c r="O34" s="122" t="s">
        <v>150</v>
      </c>
      <c r="P34" s="117" t="s">
        <v>150</v>
      </c>
      <c r="Q34" s="122" t="s">
        <v>150</v>
      </c>
      <c r="R34" s="117" t="s">
        <v>150</v>
      </c>
      <c r="S34" s="119" t="s">
        <v>150</v>
      </c>
    </row>
    <row r="35" spans="1:19" ht="12.75" customHeight="1" x14ac:dyDescent="0.3">
      <c r="A35" s="41" t="s">
        <v>33</v>
      </c>
      <c r="B35" s="39">
        <f>'5A'!B35</f>
        <v>113</v>
      </c>
      <c r="C35" s="39">
        <f>'5A'!C35</f>
        <v>54</v>
      </c>
      <c r="D35" s="56">
        <f>'5A'!D35</f>
        <v>21</v>
      </c>
      <c r="E35" s="169"/>
      <c r="F35" s="163" t="str">
        <f t="shared" si="0"/>
        <v>Montana</v>
      </c>
      <c r="G35" s="121">
        <f>IF($D35&gt;0,'5A'!G35/(2*$D35)," ")</f>
        <v>0.45238095238095238</v>
      </c>
      <c r="H35" s="25">
        <f>IF($D35&gt;0,'5A'!H35/(2*$D35)," ")</f>
        <v>0</v>
      </c>
      <c r="I35" s="121">
        <f>IF($D35&gt;0,'5A'!I35/(2*$D35)," ")</f>
        <v>2.3809523809523808E-2</v>
      </c>
      <c r="J35" s="25">
        <f>IF($D35&gt;0,'5A'!J35/(2*$D35)," ")</f>
        <v>0.42857142857142855</v>
      </c>
      <c r="K35" s="121">
        <f>IF($D35&gt;0,'5A'!K35/(2*$D35)," ")</f>
        <v>0</v>
      </c>
      <c r="L35" s="25">
        <f>IF($D35&gt;0,'5A'!L35/(2*$D35)," ")</f>
        <v>9.5238095238095233E-2</v>
      </c>
      <c r="M35" s="121">
        <f>IF($D35&gt;0,'5A'!M35/(2*$D35)," ")</f>
        <v>0</v>
      </c>
      <c r="N35" s="25">
        <f>IF($D35&gt;0,'5A'!N35/(2*$D35)," ")</f>
        <v>9.5238095238095233E-2</v>
      </c>
      <c r="O35" s="121">
        <f>IF($D35&gt;0,'5A'!O35/(2*$D35)," ")</f>
        <v>0</v>
      </c>
      <c r="P35" s="25">
        <f>IF($D35&gt;0,'5A'!P35/(2*$D35)," ")</f>
        <v>0</v>
      </c>
      <c r="Q35" s="121">
        <f>IF($D35&gt;0,'5A'!Q35/(2*$D35)," ")</f>
        <v>0</v>
      </c>
      <c r="R35" s="25">
        <v>4.1911148365465214E-4</v>
      </c>
      <c r="S35" s="35">
        <f>IF($D35&gt;0,'5A'!S35/(2*$D35)," ")</f>
        <v>0</v>
      </c>
    </row>
    <row r="36" spans="1:19" ht="12.75" customHeight="1" x14ac:dyDescent="0.3">
      <c r="A36" s="41" t="s">
        <v>238</v>
      </c>
      <c r="B36" s="44">
        <f>'5A'!B36</f>
        <v>0</v>
      </c>
      <c r="C36" s="44">
        <f>'5A'!C36</f>
        <v>0</v>
      </c>
      <c r="D36" s="223">
        <f>'5A'!D36</f>
        <v>0</v>
      </c>
      <c r="E36" s="169"/>
      <c r="F36" s="163" t="str">
        <f t="shared" si="0"/>
        <v>Nebraska*</v>
      </c>
      <c r="G36" s="122" t="s">
        <v>150</v>
      </c>
      <c r="H36" s="117" t="s">
        <v>150</v>
      </c>
      <c r="I36" s="122" t="s">
        <v>150</v>
      </c>
      <c r="J36" s="117" t="s">
        <v>150</v>
      </c>
      <c r="K36" s="122" t="s">
        <v>150</v>
      </c>
      <c r="L36" s="117" t="s">
        <v>150</v>
      </c>
      <c r="M36" s="122" t="s">
        <v>150</v>
      </c>
      <c r="N36" s="117" t="s">
        <v>150</v>
      </c>
      <c r="O36" s="122" t="s">
        <v>150</v>
      </c>
      <c r="P36" s="117" t="s">
        <v>150</v>
      </c>
      <c r="Q36" s="122" t="s">
        <v>150</v>
      </c>
      <c r="R36" s="117" t="s">
        <v>150</v>
      </c>
      <c r="S36" s="119" t="s">
        <v>150</v>
      </c>
    </row>
    <row r="37" spans="1:19" ht="12.75" customHeight="1" x14ac:dyDescent="0.3">
      <c r="A37" s="41" t="s">
        <v>35</v>
      </c>
      <c r="B37" s="39">
        <f>'5A'!B37</f>
        <v>557</v>
      </c>
      <c r="C37" s="39">
        <f>'5A'!C37</f>
        <v>543</v>
      </c>
      <c r="D37" s="56">
        <f>'5A'!D37</f>
        <v>156</v>
      </c>
      <c r="E37" s="169"/>
      <c r="F37" s="163" t="str">
        <f t="shared" si="0"/>
        <v>Nevada</v>
      </c>
      <c r="G37" s="121">
        <f>IF($D37&gt;0,'5A'!G37/(2*$D37)," ")</f>
        <v>0.60897435897435892</v>
      </c>
      <c r="H37" s="25">
        <f>IF($D37&gt;0,'5A'!H37/(2*$D37)," ")</f>
        <v>0</v>
      </c>
      <c r="I37" s="121">
        <f>IF($D37&gt;0,'5A'!I37/(2*$D37)," ")</f>
        <v>0</v>
      </c>
      <c r="J37" s="25">
        <f>IF($D37&gt;0,'5A'!J37/(2*$D37)," ")</f>
        <v>9.6153846153846159E-3</v>
      </c>
      <c r="K37" s="121">
        <f>IF($D37&gt;0,'5A'!K37/(2*$D37)," ")</f>
        <v>0</v>
      </c>
      <c r="L37" s="25">
        <f>IF($D37&gt;0,'5A'!L37/(2*$D37)," ")</f>
        <v>2.8846153846153848E-2</v>
      </c>
      <c r="M37" s="121">
        <f>IF($D37&gt;0,'5A'!M37/(2*$D37)," ")</f>
        <v>0</v>
      </c>
      <c r="N37" s="25">
        <f>IF($D37&gt;0,'5A'!N37/(2*$D37)," ")</f>
        <v>1.6025641025641024E-2</v>
      </c>
      <c r="O37" s="121">
        <f>IF($D37&gt;0,'5A'!O37/(2*$D37)," ")</f>
        <v>0</v>
      </c>
      <c r="P37" s="25">
        <f>IF($D37&gt;0,'5A'!P37/(2*$D37)," ")</f>
        <v>0</v>
      </c>
      <c r="Q37" s="121">
        <f>IF($D37&gt;0,'5A'!Q37/(2*$D37)," ")</f>
        <v>0</v>
      </c>
      <c r="R37" s="25">
        <f>IF($D35&gt;0,'5A'!R35/(2*$D35)," ")</f>
        <v>0</v>
      </c>
      <c r="S37" s="35">
        <f>IF($D37&gt;0,'5A'!S37/(2*$D37)," ")</f>
        <v>0</v>
      </c>
    </row>
    <row r="38" spans="1:19" ht="18" customHeight="1" x14ac:dyDescent="0.3">
      <c r="A38" s="41" t="s">
        <v>239</v>
      </c>
      <c r="B38" s="39">
        <f>'5A'!B38</f>
        <v>17</v>
      </c>
      <c r="C38" s="44">
        <f>'5A'!C38</f>
        <v>0</v>
      </c>
      <c r="D38" s="223">
        <f>'5A'!D38</f>
        <v>0</v>
      </c>
      <c r="E38" s="169"/>
      <c r="F38" s="163" t="str">
        <f t="shared" si="0"/>
        <v>New Hampshire*</v>
      </c>
      <c r="G38" s="122" t="s">
        <v>150</v>
      </c>
      <c r="H38" s="117" t="s">
        <v>150</v>
      </c>
      <c r="I38" s="122" t="s">
        <v>150</v>
      </c>
      <c r="J38" s="117" t="s">
        <v>150</v>
      </c>
      <c r="K38" s="122" t="s">
        <v>150</v>
      </c>
      <c r="L38" s="117" t="s">
        <v>150</v>
      </c>
      <c r="M38" s="122" t="s">
        <v>150</v>
      </c>
      <c r="N38" s="117" t="s">
        <v>150</v>
      </c>
      <c r="O38" s="122" t="s">
        <v>150</v>
      </c>
      <c r="P38" s="117" t="s">
        <v>150</v>
      </c>
      <c r="Q38" s="122" t="s">
        <v>150</v>
      </c>
      <c r="R38" s="117" t="s">
        <v>150</v>
      </c>
      <c r="S38" s="119" t="s">
        <v>150</v>
      </c>
    </row>
    <row r="39" spans="1:19" ht="12.75" customHeight="1" x14ac:dyDescent="0.3">
      <c r="A39" s="41" t="s">
        <v>240</v>
      </c>
      <c r="B39" s="44">
        <f>'5A'!B39</f>
        <v>10</v>
      </c>
      <c r="C39" s="44">
        <f>'5A'!C39</f>
        <v>10</v>
      </c>
      <c r="D39" s="223">
        <f>'5A'!D39</f>
        <v>10</v>
      </c>
      <c r="E39" s="169"/>
      <c r="F39" s="163" t="str">
        <f t="shared" si="0"/>
        <v>New Jersey*</v>
      </c>
      <c r="G39" s="121">
        <f>IF($D39&gt;0,'5A'!G39/(2*$D39)," ")</f>
        <v>0.35</v>
      </c>
      <c r="H39" s="25">
        <f>IF($D39&gt;0,'5A'!H39/(2*$D39)," ")</f>
        <v>0</v>
      </c>
      <c r="I39" s="121">
        <f>IF($D39&gt;0,'5A'!I39/(2*$D39)," ")</f>
        <v>0</v>
      </c>
      <c r="J39" s="25">
        <f>IF($D39&gt;0,'5A'!J39/(2*$D39)," ")</f>
        <v>0.05</v>
      </c>
      <c r="K39" s="121">
        <f>IF($D39&gt;0,'5A'!K39/(2*$D39)," ")</f>
        <v>0</v>
      </c>
      <c r="L39" s="25">
        <f>IF($D39&gt;0,'5A'!L39/(2*$D39)," ")</f>
        <v>0</v>
      </c>
      <c r="M39" s="121">
        <f>IF($D39&gt;0,'5A'!M39/(2*$D39)," ")</f>
        <v>0</v>
      </c>
      <c r="N39" s="25">
        <f>IF($D39&gt;0,'5A'!N39/(2*$D39)," ")</f>
        <v>0.2</v>
      </c>
      <c r="O39" s="121">
        <f>IF($D39&gt;0,'5A'!O39/(2*$D39)," ")</f>
        <v>0</v>
      </c>
      <c r="P39" s="25">
        <f>IF($D39&gt;0,'5A'!P39/(2*$D39)," ")</f>
        <v>0</v>
      </c>
      <c r="Q39" s="121">
        <f>IF($D39&gt;0,'5A'!Q39/(2*$D39)," ")</f>
        <v>0</v>
      </c>
      <c r="R39" s="25">
        <f>IF($D39&gt;0,'5A'!R39/(2*$D39)," ")</f>
        <v>0</v>
      </c>
      <c r="S39" s="35">
        <f>IF($D39&gt;0,'5A'!S39/(2*$D39)," ")</f>
        <v>0.05</v>
      </c>
    </row>
    <row r="40" spans="1:19" ht="12.75" customHeight="1" x14ac:dyDescent="0.3">
      <c r="A40" s="41" t="s">
        <v>38</v>
      </c>
      <c r="B40" s="39">
        <f>'5A'!B40</f>
        <v>983</v>
      </c>
      <c r="C40" s="39">
        <f>'5A'!C40</f>
        <v>975</v>
      </c>
      <c r="D40" s="56">
        <f>'5A'!D40</f>
        <v>81</v>
      </c>
      <c r="E40" s="169"/>
      <c r="F40" s="163" t="str">
        <f t="shared" si="0"/>
        <v>New Mexico</v>
      </c>
      <c r="G40" s="121">
        <f>IF($D40&gt;0,'5A'!G40/(2*$D40)," ")</f>
        <v>0.48765432098765432</v>
      </c>
      <c r="H40" s="25">
        <f>IF($D40&gt;0,'5A'!H40/(2*$D40)," ")</f>
        <v>1.2345679012345678E-2</v>
      </c>
      <c r="I40" s="121">
        <f>IF($D40&gt;0,'5A'!I40/(2*$D40)," ")</f>
        <v>0</v>
      </c>
      <c r="J40" s="25">
        <f>IF($D40&gt;0,'5A'!J40/(2*$D40)," ")</f>
        <v>0</v>
      </c>
      <c r="K40" s="121">
        <f>IF($D40&gt;0,'5A'!K40/(2*$D40)," ")</f>
        <v>0</v>
      </c>
      <c r="L40" s="25">
        <f>IF($D40&gt;0,'5A'!L40/(2*$D40)," ")</f>
        <v>8.6419753086419748E-2</v>
      </c>
      <c r="M40" s="121">
        <f>IF($D40&gt;0,'5A'!M40/(2*$D40)," ")</f>
        <v>0</v>
      </c>
      <c r="N40" s="25">
        <f>IF($D40&gt;0,'5A'!N40/(2*$D40)," ")</f>
        <v>8.0246913580246909E-2</v>
      </c>
      <c r="O40" s="121">
        <f>IF($D40&gt;0,'5A'!O40/(2*$D40)," ")</f>
        <v>6.1728395061728392E-3</v>
      </c>
      <c r="P40" s="25">
        <f>IF($D40&gt;0,'5A'!P40/(2*$D40)," ")</f>
        <v>0</v>
      </c>
      <c r="Q40" s="121">
        <f>IF($D40&gt;0,'5A'!Q40/(2*$D40)," ")</f>
        <v>0</v>
      </c>
      <c r="R40" s="25">
        <v>0</v>
      </c>
      <c r="S40" s="35">
        <f>IF($D40&gt;0,'5A'!S40/(2*$D40)," ")</f>
        <v>0</v>
      </c>
    </row>
    <row r="41" spans="1:19" ht="12.75" customHeight="1" x14ac:dyDescent="0.3">
      <c r="A41" s="41" t="s">
        <v>39</v>
      </c>
      <c r="B41" s="39">
        <f>'5A'!B41</f>
        <v>2067</v>
      </c>
      <c r="C41" s="136">
        <f>'5A'!C41</f>
        <v>0</v>
      </c>
      <c r="D41" s="223">
        <f>'5A'!D41</f>
        <v>0</v>
      </c>
      <c r="E41" s="169"/>
      <c r="F41" s="163" t="str">
        <f t="shared" si="0"/>
        <v>New York</v>
      </c>
      <c r="G41" s="122" t="s">
        <v>150</v>
      </c>
      <c r="H41" s="117" t="s">
        <v>150</v>
      </c>
      <c r="I41" s="122" t="s">
        <v>150</v>
      </c>
      <c r="J41" s="117" t="s">
        <v>150</v>
      </c>
      <c r="K41" s="122" t="s">
        <v>150</v>
      </c>
      <c r="L41" s="117" t="s">
        <v>150</v>
      </c>
      <c r="M41" s="122" t="s">
        <v>150</v>
      </c>
      <c r="N41" s="117" t="s">
        <v>150</v>
      </c>
      <c r="O41" s="122" t="s">
        <v>150</v>
      </c>
      <c r="P41" s="117" t="s">
        <v>150</v>
      </c>
      <c r="Q41" s="122" t="s">
        <v>150</v>
      </c>
      <c r="R41" s="117" t="s">
        <v>150</v>
      </c>
      <c r="S41" s="119" t="s">
        <v>150</v>
      </c>
    </row>
    <row r="42" spans="1:19" ht="12.75" customHeight="1" x14ac:dyDescent="0.3">
      <c r="A42" s="41" t="s">
        <v>40</v>
      </c>
      <c r="B42" s="39">
        <f>'5A'!B42</f>
        <v>68</v>
      </c>
      <c r="C42" s="39">
        <f>'5A'!C42</f>
        <v>68</v>
      </c>
      <c r="D42" s="56">
        <f>'5A'!D42</f>
        <v>6</v>
      </c>
      <c r="E42" s="169"/>
      <c r="F42" s="163" t="str">
        <f t="shared" si="0"/>
        <v>North Carolina</v>
      </c>
      <c r="G42" s="121">
        <f>IF($D42&gt;0,'5A'!G42/(2*$D42)," ")</f>
        <v>0.33333333333333331</v>
      </c>
      <c r="H42" s="25">
        <f>IF($D42&gt;0,'5A'!H42/(2*$D42)," ")</f>
        <v>0</v>
      </c>
      <c r="I42" s="121">
        <f>IF($D42&gt;0,'5A'!I42/(2*$D42)," ")</f>
        <v>0</v>
      </c>
      <c r="J42" s="25">
        <f>IF($D42&gt;0,'5A'!J42/(2*$D42)," ")</f>
        <v>0</v>
      </c>
      <c r="K42" s="121">
        <f>IF($D42&gt;0,'5A'!K42/(2*$D42)," ")</f>
        <v>0</v>
      </c>
      <c r="L42" s="25">
        <f>IF($D42&gt;0,'5A'!L42/(2*$D42)," ")</f>
        <v>0.25</v>
      </c>
      <c r="M42" s="121">
        <f>IF($D42&gt;0,'5A'!M42/(2*$D42)," ")</f>
        <v>0</v>
      </c>
      <c r="N42" s="25">
        <f>IF($D42&gt;0,'5A'!N42/(2*$D42)," ")</f>
        <v>8.3333333333333329E-2</v>
      </c>
      <c r="O42" s="121">
        <f>IF($D42&gt;0,'5A'!O42/(2*$D42)," ")</f>
        <v>0</v>
      </c>
      <c r="P42" s="25">
        <f>IF($D42&gt;0,'5A'!P42/(2*$D42)," ")</f>
        <v>0</v>
      </c>
      <c r="Q42" s="121">
        <f>IF($D42&gt;0,'5A'!Q42/(2*$D42)," ")</f>
        <v>0</v>
      </c>
      <c r="R42" s="25">
        <f>IF($D40&gt;0,'5A'!R40/(2*$D40)," ")</f>
        <v>0</v>
      </c>
      <c r="S42" s="35">
        <f>IF($D42&gt;0,'5A'!S42/(2*$D42)," ")</f>
        <v>0</v>
      </c>
    </row>
    <row r="43" spans="1:19" ht="12.75" customHeight="1" x14ac:dyDescent="0.3">
      <c r="A43" s="41" t="s">
        <v>241</v>
      </c>
      <c r="B43" s="44">
        <f>'5A'!B43</f>
        <v>0</v>
      </c>
      <c r="C43" s="44">
        <f>'5A'!C43</f>
        <v>0</v>
      </c>
      <c r="D43" s="223">
        <f>'5A'!D43</f>
        <v>0</v>
      </c>
      <c r="E43" s="169"/>
      <c r="F43" s="163" t="str">
        <f t="shared" si="0"/>
        <v>North Dakota*</v>
      </c>
      <c r="G43" s="122" t="s">
        <v>150</v>
      </c>
      <c r="H43" s="117" t="s">
        <v>150</v>
      </c>
      <c r="I43" s="122" t="s">
        <v>150</v>
      </c>
      <c r="J43" s="117" t="s">
        <v>150</v>
      </c>
      <c r="K43" s="122" t="s">
        <v>150</v>
      </c>
      <c r="L43" s="117" t="s">
        <v>150</v>
      </c>
      <c r="M43" s="122" t="s">
        <v>150</v>
      </c>
      <c r="N43" s="117" t="s">
        <v>150</v>
      </c>
      <c r="O43" s="122" t="s">
        <v>150</v>
      </c>
      <c r="P43" s="117" t="s">
        <v>150</v>
      </c>
      <c r="Q43" s="122" t="s">
        <v>150</v>
      </c>
      <c r="R43" s="117" t="s">
        <v>150</v>
      </c>
      <c r="S43" s="119" t="s">
        <v>150</v>
      </c>
    </row>
    <row r="44" spans="1:19" ht="12.75" customHeight="1" x14ac:dyDescent="0.3">
      <c r="A44" s="41" t="s">
        <v>42</v>
      </c>
      <c r="B44" s="39">
        <f>'5A'!B44</f>
        <v>506</v>
      </c>
      <c r="C44" s="39">
        <f>'5A'!C44</f>
        <v>500</v>
      </c>
      <c r="D44" s="56">
        <f>'5A'!D44</f>
        <v>145</v>
      </c>
      <c r="E44" s="169"/>
      <c r="F44" s="163" t="str">
        <f t="shared" si="0"/>
        <v>Ohio</v>
      </c>
      <c r="G44" s="121">
        <f>IF($D44&gt;0,'5A'!G44/(2*$D44)," ")</f>
        <v>0.33103448275862069</v>
      </c>
      <c r="H44" s="25">
        <f>IF($D44&gt;0,'5A'!H44/(2*$D44)," ")</f>
        <v>0</v>
      </c>
      <c r="I44" s="121">
        <f>IF($D44&gt;0,'5A'!I44/(2*$D44)," ")</f>
        <v>3.4482758620689655E-3</v>
      </c>
      <c r="J44" s="25">
        <f>IF($D44&gt;0,'5A'!J44/(2*$D44)," ")</f>
        <v>0.2103448275862069</v>
      </c>
      <c r="K44" s="121">
        <f>IF($D44&gt;0,'5A'!K44/(2*$D44)," ")</f>
        <v>6.8965517241379309E-3</v>
      </c>
      <c r="L44" s="25">
        <f>IF($D44&gt;0,'5A'!L44/(2*$D44)," ")</f>
        <v>3.793103448275862E-2</v>
      </c>
      <c r="M44" s="121">
        <f>IF($D44&gt;0,'5A'!M44/(2*$D44)," ")</f>
        <v>1.0344827586206896E-2</v>
      </c>
      <c r="N44" s="25">
        <f>IF($D44&gt;0,'5A'!N44/(2*$D44)," ")</f>
        <v>7.2413793103448282E-2</v>
      </c>
      <c r="O44" s="121">
        <f>IF($D44&gt;0,'5A'!O44/(2*$D44)," ")</f>
        <v>8.2758620689655171E-2</v>
      </c>
      <c r="P44" s="25">
        <f>IF($D44&gt;0,'5A'!P44/(2*$D44)," ")</f>
        <v>3.4482758620689655E-3</v>
      </c>
      <c r="Q44" s="121">
        <f>IF($D44&gt;0,'5A'!Q44/(2*$D44)," ")</f>
        <v>1.0344827586206896E-2</v>
      </c>
      <c r="R44" s="25">
        <f>IF($D42&gt;0,'5A'!R42/(2*$D42)," ")</f>
        <v>0</v>
      </c>
      <c r="S44" s="35">
        <f>IF($D44&gt;0,'5A'!S44/(2*$D44)," ")</f>
        <v>8.9655172413793102E-2</v>
      </c>
    </row>
    <row r="45" spans="1:19" ht="12.75" customHeight="1" x14ac:dyDescent="0.3">
      <c r="A45" s="41" t="s">
        <v>242</v>
      </c>
      <c r="B45" s="44">
        <f>'5A'!B45</f>
        <v>0</v>
      </c>
      <c r="C45" s="44">
        <f>'5A'!C45</f>
        <v>0</v>
      </c>
      <c r="D45" s="223">
        <f>'5A'!D45</f>
        <v>0</v>
      </c>
      <c r="E45" s="169"/>
      <c r="F45" s="163" t="str">
        <f t="shared" si="0"/>
        <v>Oklahoma*</v>
      </c>
      <c r="G45" s="122" t="s">
        <v>150</v>
      </c>
      <c r="H45" s="117" t="s">
        <v>150</v>
      </c>
      <c r="I45" s="122" t="s">
        <v>150</v>
      </c>
      <c r="J45" s="117" t="s">
        <v>150</v>
      </c>
      <c r="K45" s="122" t="s">
        <v>150</v>
      </c>
      <c r="L45" s="117" t="s">
        <v>150</v>
      </c>
      <c r="M45" s="122" t="s">
        <v>150</v>
      </c>
      <c r="N45" s="117" t="s">
        <v>150</v>
      </c>
      <c r="O45" s="122" t="s">
        <v>150</v>
      </c>
      <c r="P45" s="117" t="s">
        <v>150</v>
      </c>
      <c r="Q45" s="122" t="s">
        <v>150</v>
      </c>
      <c r="R45" s="117" t="s">
        <v>150</v>
      </c>
      <c r="S45" s="119" t="s">
        <v>150</v>
      </c>
    </row>
    <row r="46" spans="1:19" ht="12.75" customHeight="1" x14ac:dyDescent="0.3">
      <c r="A46" s="41" t="s">
        <v>44</v>
      </c>
      <c r="B46" s="44">
        <f>'5A'!B46</f>
        <v>4766</v>
      </c>
      <c r="C46" s="44">
        <f>'5A'!C46</f>
        <v>4766</v>
      </c>
      <c r="D46" s="223">
        <f>'5A'!D46</f>
        <v>3152</v>
      </c>
      <c r="E46" s="169"/>
      <c r="F46" s="163" t="str">
        <f t="shared" si="0"/>
        <v>Oregon</v>
      </c>
      <c r="G46" s="121">
        <f>IF($D46&gt;0,'5A'!G46/(2*$D46)," ")</f>
        <v>0.55234771573604058</v>
      </c>
      <c r="H46" s="25">
        <f>IF($D46&gt;0,'5A'!H46/(2*$D46)," ")</f>
        <v>0</v>
      </c>
      <c r="I46" s="121">
        <f>IF($D46&gt;0,'5A'!I46/(2*$D46)," ")</f>
        <v>0</v>
      </c>
      <c r="J46" s="25">
        <f>IF($D46&gt;0,'5A'!J46/(2*$D46)," ")</f>
        <v>0</v>
      </c>
      <c r="K46" s="121">
        <f>IF($D46&gt;0,'5A'!K46/(2*$D46)," ")</f>
        <v>0</v>
      </c>
      <c r="L46" s="25">
        <f>IF($D46&gt;0,'5A'!L46/(2*$D46)," ")</f>
        <v>0</v>
      </c>
      <c r="M46" s="121">
        <f>IF($D46&gt;0,'5A'!M46/(2*$D46)," ")</f>
        <v>0</v>
      </c>
      <c r="N46" s="25">
        <f>IF($D46&gt;0,'5A'!N46/(2*$D46)," ")</f>
        <v>0</v>
      </c>
      <c r="O46" s="121">
        <f>IF($D46&gt;0,'5A'!O46/(2*$D46)," ")</f>
        <v>0</v>
      </c>
      <c r="P46" s="25">
        <f>IF($D46&gt;0,'5A'!P46/(2*$D46)," ")</f>
        <v>0</v>
      </c>
      <c r="Q46" s="121">
        <f>IF($D46&gt;0,'5A'!Q46/(2*$D46)," ")</f>
        <v>0</v>
      </c>
      <c r="R46" s="25">
        <v>0</v>
      </c>
      <c r="S46" s="35">
        <f>IF($D46&gt;0,'5A'!S46/(2*$D46)," ")</f>
        <v>0</v>
      </c>
    </row>
    <row r="47" spans="1:19" ht="12.75" customHeight="1" x14ac:dyDescent="0.3">
      <c r="A47" s="41" t="s">
        <v>45</v>
      </c>
      <c r="B47" s="39">
        <f>'5A'!B47</f>
        <v>235</v>
      </c>
      <c r="C47" s="39">
        <f>'5A'!C47</f>
        <v>209</v>
      </c>
      <c r="D47" s="56">
        <f>'5A'!D47</f>
        <v>78</v>
      </c>
      <c r="E47" s="169"/>
      <c r="F47" s="163" t="str">
        <f t="shared" si="0"/>
        <v>Pennsylvania</v>
      </c>
      <c r="G47" s="121">
        <f>IF($D47&gt;0,'5A'!G47/(2*$D47)," ")</f>
        <v>0.55128205128205132</v>
      </c>
      <c r="H47" s="25">
        <f>IF($D47&gt;0,'5A'!H47/(2*$D47)," ")</f>
        <v>0</v>
      </c>
      <c r="I47" s="121">
        <f>IF($D47&gt;0,'5A'!I47/(2*$D47)," ")</f>
        <v>0</v>
      </c>
      <c r="J47" s="25">
        <f>IF($D47&gt;0,'5A'!J47/(2*$D47)," ")</f>
        <v>0</v>
      </c>
      <c r="K47" s="121">
        <f>IF($D47&gt;0,'5A'!K47/(2*$D47)," ")</f>
        <v>0</v>
      </c>
      <c r="L47" s="25">
        <f>IF($D47&gt;0,'5A'!L47/(2*$D47)," ")</f>
        <v>6.41025641025641E-3</v>
      </c>
      <c r="M47" s="121">
        <f>IF($D47&gt;0,'5A'!M47/(2*$D47)," ")</f>
        <v>6.41025641025641E-3</v>
      </c>
      <c r="N47" s="25">
        <f>IF($D47&gt;0,'5A'!N47/(2*$D47)," ")</f>
        <v>1.282051282051282E-2</v>
      </c>
      <c r="O47" s="121">
        <f>IF($D47&gt;0,'5A'!O47/(2*$D47)," ")</f>
        <v>1.282051282051282E-2</v>
      </c>
      <c r="P47" s="25">
        <f>IF($D47&gt;0,'5A'!P47/(2*$D47)," ")</f>
        <v>0</v>
      </c>
      <c r="Q47" s="121">
        <f>IF($D47&gt;0,'5A'!Q47/(2*$D47)," ")</f>
        <v>6.41025641025641E-3</v>
      </c>
      <c r="R47" s="25">
        <f>IF($D44&gt;0,'5A'!R44/(2*$D44)," ")</f>
        <v>0</v>
      </c>
      <c r="S47" s="35">
        <f>IF($D47&gt;0,'5A'!S47/(2*$D47)," ")</f>
        <v>6.41025641025641E-3</v>
      </c>
    </row>
    <row r="48" spans="1:19" ht="18" customHeight="1" x14ac:dyDescent="0.3">
      <c r="A48" s="41" t="s">
        <v>246</v>
      </c>
      <c r="B48" s="44">
        <f>'5A'!B48</f>
        <v>2</v>
      </c>
      <c r="C48" s="44">
        <f>'5A'!C48</f>
        <v>2</v>
      </c>
      <c r="D48" s="223">
        <f>'5A'!D48</f>
        <v>0</v>
      </c>
      <c r="E48" s="169"/>
      <c r="F48" s="163" t="str">
        <f t="shared" si="0"/>
        <v>Puerto Rico*</v>
      </c>
      <c r="G48" s="122" t="s">
        <v>150</v>
      </c>
      <c r="H48" s="117" t="s">
        <v>150</v>
      </c>
      <c r="I48" s="122" t="s">
        <v>150</v>
      </c>
      <c r="J48" s="117" t="s">
        <v>150</v>
      </c>
      <c r="K48" s="122" t="s">
        <v>150</v>
      </c>
      <c r="L48" s="117" t="s">
        <v>150</v>
      </c>
      <c r="M48" s="122" t="s">
        <v>150</v>
      </c>
      <c r="N48" s="117" t="s">
        <v>150</v>
      </c>
      <c r="O48" s="122" t="s">
        <v>150</v>
      </c>
      <c r="P48" s="117" t="s">
        <v>150</v>
      </c>
      <c r="Q48" s="122" t="s">
        <v>150</v>
      </c>
      <c r="R48" s="117" t="s">
        <v>150</v>
      </c>
      <c r="S48" s="119" t="s">
        <v>150</v>
      </c>
    </row>
    <row r="49" spans="1:19" ht="12.75" customHeight="1" x14ac:dyDescent="0.3">
      <c r="A49" s="41" t="s">
        <v>47</v>
      </c>
      <c r="B49" s="39">
        <f>'5A'!B49</f>
        <v>46</v>
      </c>
      <c r="C49" s="39">
        <f>'5A'!C49</f>
        <v>45</v>
      </c>
      <c r="D49" s="56">
        <f>'5A'!D49</f>
        <v>3</v>
      </c>
      <c r="E49" s="169"/>
      <c r="F49" s="163" t="str">
        <f t="shared" si="0"/>
        <v>Rhode Island</v>
      </c>
      <c r="G49" s="121">
        <f>IF($D49&gt;0,'5A'!G49/(2*$D49)," ")</f>
        <v>0.5</v>
      </c>
      <c r="H49" s="25">
        <f>IF($D49&gt;0,'5A'!H49/(2*$D49)," ")</f>
        <v>0</v>
      </c>
      <c r="I49" s="121">
        <f>IF($D49&gt;0,'5A'!I49/(2*$D49)," ")</f>
        <v>0</v>
      </c>
      <c r="J49" s="25">
        <f>IF($D49&gt;0,'5A'!J49/(2*$D49)," ")</f>
        <v>0</v>
      </c>
      <c r="K49" s="121">
        <f>IF($D49&gt;0,'5A'!K49/(2*$D49)," ")</f>
        <v>0</v>
      </c>
      <c r="L49" s="25">
        <f>IF($D49&gt;0,'5A'!L49/(2*$D49)," ")</f>
        <v>0.5</v>
      </c>
      <c r="M49" s="121">
        <f>IF($D49&gt;0,'5A'!M49/(2*$D49)," ")</f>
        <v>0</v>
      </c>
      <c r="N49" s="25">
        <f>IF($D49&gt;0,'5A'!N49/(2*$D49)," ")</f>
        <v>0</v>
      </c>
      <c r="O49" s="121">
        <f>IF($D49&gt;0,'5A'!O49/(2*$D49)," ")</f>
        <v>0</v>
      </c>
      <c r="P49" s="25">
        <f>IF($D49&gt;0,'5A'!P49/(2*$D49)," ")</f>
        <v>0</v>
      </c>
      <c r="Q49" s="121">
        <f>IF($D49&gt;0,'5A'!Q49/(2*$D49)," ")</f>
        <v>0</v>
      </c>
      <c r="R49" s="25">
        <f>IF($D47&gt;0,'5A'!R47/(2*$D47)," ")</f>
        <v>0</v>
      </c>
      <c r="S49" s="35">
        <f>IF($D49&gt;0,'5A'!S49/(2*$D49)," ")</f>
        <v>0.5</v>
      </c>
    </row>
    <row r="50" spans="1:19" ht="12.75" customHeight="1" x14ac:dyDescent="0.3">
      <c r="A50" s="41" t="s">
        <v>243</v>
      </c>
      <c r="B50" s="44">
        <f>'5A'!B50</f>
        <v>0</v>
      </c>
      <c r="C50" s="44">
        <f>'5A'!C50</f>
        <v>0</v>
      </c>
      <c r="D50" s="223">
        <f>'5A'!D50</f>
        <v>0</v>
      </c>
      <c r="E50" s="169"/>
      <c r="F50" s="163" t="str">
        <f t="shared" si="0"/>
        <v>South Carolina*</v>
      </c>
      <c r="G50" s="122" t="s">
        <v>150</v>
      </c>
      <c r="H50" s="117" t="s">
        <v>150</v>
      </c>
      <c r="I50" s="122" t="s">
        <v>150</v>
      </c>
      <c r="J50" s="117" t="s">
        <v>150</v>
      </c>
      <c r="K50" s="122" t="s">
        <v>150</v>
      </c>
      <c r="L50" s="117" t="s">
        <v>150</v>
      </c>
      <c r="M50" s="122" t="s">
        <v>150</v>
      </c>
      <c r="N50" s="117" t="s">
        <v>150</v>
      </c>
      <c r="O50" s="122" t="s">
        <v>150</v>
      </c>
      <c r="P50" s="117" t="s">
        <v>150</v>
      </c>
      <c r="Q50" s="122" t="s">
        <v>150</v>
      </c>
      <c r="R50" s="117" t="s">
        <v>150</v>
      </c>
      <c r="S50" s="119" t="s">
        <v>150</v>
      </c>
    </row>
    <row r="51" spans="1:19" ht="12.75" customHeight="1" x14ac:dyDescent="0.3">
      <c r="A51" s="41" t="s">
        <v>244</v>
      </c>
      <c r="B51" s="44">
        <f>'5A'!B51</f>
        <v>0</v>
      </c>
      <c r="C51" s="44">
        <f>'5A'!C51</f>
        <v>0</v>
      </c>
      <c r="D51" s="223">
        <f>'5A'!D51</f>
        <v>0</v>
      </c>
      <c r="E51" s="169"/>
      <c r="F51" s="163" t="str">
        <f t="shared" si="0"/>
        <v>South Dakota*</v>
      </c>
      <c r="G51" s="122" t="s">
        <v>150</v>
      </c>
      <c r="H51" s="117" t="s">
        <v>150</v>
      </c>
      <c r="I51" s="122" t="s">
        <v>150</v>
      </c>
      <c r="J51" s="117" t="s">
        <v>150</v>
      </c>
      <c r="K51" s="122" t="s">
        <v>150</v>
      </c>
      <c r="L51" s="117" t="s">
        <v>150</v>
      </c>
      <c r="M51" s="122" t="s">
        <v>150</v>
      </c>
      <c r="N51" s="117" t="s">
        <v>150</v>
      </c>
      <c r="O51" s="122" t="s">
        <v>150</v>
      </c>
      <c r="P51" s="117" t="s">
        <v>150</v>
      </c>
      <c r="Q51" s="122" t="s">
        <v>150</v>
      </c>
      <c r="R51" s="117" t="s">
        <v>150</v>
      </c>
      <c r="S51" s="119" t="s">
        <v>150</v>
      </c>
    </row>
    <row r="52" spans="1:19" ht="12.75" customHeight="1" x14ac:dyDescent="0.3">
      <c r="A52" s="41" t="s">
        <v>50</v>
      </c>
      <c r="B52" s="39">
        <f>'5A'!B52</f>
        <v>130</v>
      </c>
      <c r="C52" s="39">
        <f>'5A'!C52</f>
        <v>130</v>
      </c>
      <c r="D52" s="223">
        <f>'5A'!D52</f>
        <v>31</v>
      </c>
      <c r="E52" s="169"/>
      <c r="F52" s="163" t="str">
        <f t="shared" si="0"/>
        <v>Tennessee</v>
      </c>
      <c r="G52" s="121">
        <v>0</v>
      </c>
      <c r="H52" s="25">
        <v>0</v>
      </c>
      <c r="I52" s="121">
        <v>0</v>
      </c>
      <c r="J52" s="25">
        <v>0</v>
      </c>
      <c r="K52" s="121">
        <v>0</v>
      </c>
      <c r="L52" s="25">
        <v>0</v>
      </c>
      <c r="M52" s="121">
        <v>0</v>
      </c>
      <c r="N52" s="25">
        <v>0</v>
      </c>
      <c r="O52" s="121">
        <v>0</v>
      </c>
      <c r="P52" s="25">
        <v>0</v>
      </c>
      <c r="Q52" s="121">
        <v>0</v>
      </c>
      <c r="R52" s="25">
        <f>IF($D49&gt;0,'5A'!R49/(2*$D49)," ")</f>
        <v>0</v>
      </c>
      <c r="S52" s="35">
        <v>0</v>
      </c>
    </row>
    <row r="53" spans="1:19" ht="12.75" customHeight="1" x14ac:dyDescent="0.3">
      <c r="A53" s="41" t="s">
        <v>223</v>
      </c>
      <c r="B53" s="44">
        <f>'5A'!B53</f>
        <v>0</v>
      </c>
      <c r="C53" s="44">
        <f>'5A'!C53</f>
        <v>0</v>
      </c>
      <c r="D53" s="223">
        <f>'5A'!D53</f>
        <v>0</v>
      </c>
      <c r="E53" s="169"/>
      <c r="F53" s="163" t="str">
        <f t="shared" si="0"/>
        <v>Texas*</v>
      </c>
      <c r="G53" s="122" t="s">
        <v>150</v>
      </c>
      <c r="H53" s="117" t="s">
        <v>150</v>
      </c>
      <c r="I53" s="122" t="s">
        <v>150</v>
      </c>
      <c r="J53" s="117" t="s">
        <v>150</v>
      </c>
      <c r="K53" s="122" t="s">
        <v>150</v>
      </c>
      <c r="L53" s="117" t="s">
        <v>150</v>
      </c>
      <c r="M53" s="122" t="s">
        <v>150</v>
      </c>
      <c r="N53" s="117" t="s">
        <v>150</v>
      </c>
      <c r="O53" s="122" t="s">
        <v>150</v>
      </c>
      <c r="P53" s="117" t="s">
        <v>150</v>
      </c>
      <c r="Q53" s="122" t="s">
        <v>150</v>
      </c>
      <c r="R53" s="117" t="s">
        <v>150</v>
      </c>
      <c r="S53" s="119" t="s">
        <v>150</v>
      </c>
    </row>
    <row r="54" spans="1:19" ht="12.75" customHeight="1" x14ac:dyDescent="0.3">
      <c r="A54" s="41" t="s">
        <v>224</v>
      </c>
      <c r="B54" s="44">
        <f>'5A'!B54</f>
        <v>0</v>
      </c>
      <c r="C54" s="44">
        <f>'5A'!C54</f>
        <v>0</v>
      </c>
      <c r="D54" s="223">
        <f>'5A'!D54</f>
        <v>0</v>
      </c>
      <c r="E54" s="169"/>
      <c r="F54" s="163" t="str">
        <f t="shared" si="0"/>
        <v>Utah*</v>
      </c>
      <c r="G54" s="122" t="s">
        <v>150</v>
      </c>
      <c r="H54" s="117" t="s">
        <v>150</v>
      </c>
      <c r="I54" s="122" t="s">
        <v>150</v>
      </c>
      <c r="J54" s="117" t="s">
        <v>150</v>
      </c>
      <c r="K54" s="122" t="s">
        <v>150</v>
      </c>
      <c r="L54" s="117" t="s">
        <v>150</v>
      </c>
      <c r="M54" s="122" t="s">
        <v>150</v>
      </c>
      <c r="N54" s="117" t="s">
        <v>150</v>
      </c>
      <c r="O54" s="122" t="s">
        <v>150</v>
      </c>
      <c r="P54" s="117" t="s">
        <v>150</v>
      </c>
      <c r="Q54" s="122" t="s">
        <v>150</v>
      </c>
      <c r="R54" s="117" t="s">
        <v>150</v>
      </c>
      <c r="S54" s="119" t="s">
        <v>150</v>
      </c>
    </row>
    <row r="55" spans="1:19" ht="12.75" customHeight="1" x14ac:dyDescent="0.3">
      <c r="A55" s="41" t="s">
        <v>53</v>
      </c>
      <c r="B55" s="39">
        <f>'5A'!B55</f>
        <v>143</v>
      </c>
      <c r="C55" s="39">
        <f>'5A'!C55</f>
        <v>45</v>
      </c>
      <c r="D55" s="56">
        <f>'5A'!D55</f>
        <v>36</v>
      </c>
      <c r="E55" s="169"/>
      <c r="F55" s="163" t="str">
        <f t="shared" si="0"/>
        <v>Vermont</v>
      </c>
      <c r="G55" s="121">
        <f>IF($D55&gt;0,'5A'!G55/(2*$D55)," ")</f>
        <v>0.61111111111111116</v>
      </c>
      <c r="H55" s="25">
        <f>IF($D55&gt;0,'5A'!H55/(2*$D55)," ")</f>
        <v>0</v>
      </c>
      <c r="I55" s="121">
        <f>IF($D55&gt;0,'5A'!I55/(2*$D55)," ")</f>
        <v>0</v>
      </c>
      <c r="J55" s="25">
        <f>IF($D55&gt;0,'5A'!J55/(2*$D55)," ")</f>
        <v>0</v>
      </c>
      <c r="K55" s="121">
        <f>IF($D55&gt;0,'5A'!K55/(2*$D55)," ")</f>
        <v>0</v>
      </c>
      <c r="L55" s="25">
        <f>IF($D55&gt;0,'5A'!L55/(2*$D55)," ")</f>
        <v>0</v>
      </c>
      <c r="M55" s="121">
        <f>IF($D55&gt;0,'5A'!M55/(2*$D55)," ")</f>
        <v>0</v>
      </c>
      <c r="N55" s="25">
        <f>IF($D55&gt;0,'5A'!N55/(2*$D55)," ")</f>
        <v>0</v>
      </c>
      <c r="O55" s="121">
        <f>IF($D55&gt;0,'5A'!O55/(2*$D55)," ")</f>
        <v>0</v>
      </c>
      <c r="P55" s="25">
        <f>IF($D55&gt;0,'5A'!P55/(2*$D55)," ")</f>
        <v>0</v>
      </c>
      <c r="Q55" s="121">
        <f>IF($D55&gt;0,'5A'!Q55/(2*$D55)," ")</f>
        <v>0</v>
      </c>
      <c r="R55" s="25">
        <v>0</v>
      </c>
      <c r="S55" s="35">
        <f>IF($D55&gt;0,'5A'!S55/(2*$D55)," ")</f>
        <v>0</v>
      </c>
    </row>
    <row r="56" spans="1:19" ht="12.75" customHeight="1" x14ac:dyDescent="0.3">
      <c r="A56" s="41" t="s">
        <v>222</v>
      </c>
      <c r="B56" s="44">
        <f>'5A'!B56</f>
        <v>0</v>
      </c>
      <c r="C56" s="44">
        <f>'5A'!C56</f>
        <v>0</v>
      </c>
      <c r="D56" s="223">
        <f>'5A'!D56</f>
        <v>0</v>
      </c>
      <c r="E56" s="169"/>
      <c r="F56" s="163" t="str">
        <f t="shared" si="0"/>
        <v>Virgin Islands*</v>
      </c>
      <c r="G56" s="122" t="s">
        <v>150</v>
      </c>
      <c r="H56" s="117" t="s">
        <v>150</v>
      </c>
      <c r="I56" s="122" t="s">
        <v>150</v>
      </c>
      <c r="J56" s="117" t="s">
        <v>150</v>
      </c>
      <c r="K56" s="122" t="s">
        <v>150</v>
      </c>
      <c r="L56" s="117" t="s">
        <v>150</v>
      </c>
      <c r="M56" s="122" t="s">
        <v>150</v>
      </c>
      <c r="N56" s="117" t="s">
        <v>150</v>
      </c>
      <c r="O56" s="122" t="s">
        <v>150</v>
      </c>
      <c r="P56" s="117" t="s">
        <v>150</v>
      </c>
      <c r="Q56" s="122" t="s">
        <v>150</v>
      </c>
      <c r="R56" s="117" t="s">
        <v>150</v>
      </c>
      <c r="S56" s="119" t="s">
        <v>150</v>
      </c>
    </row>
    <row r="57" spans="1:19" ht="12.75" customHeight="1" x14ac:dyDescent="0.3">
      <c r="A57" s="41" t="s">
        <v>221</v>
      </c>
      <c r="B57" s="44">
        <f>'5A'!B57</f>
        <v>0</v>
      </c>
      <c r="C57" s="44">
        <f>'5A'!C57</f>
        <v>0</v>
      </c>
      <c r="D57" s="223">
        <f>'5A'!D57</f>
        <v>0</v>
      </c>
      <c r="E57" s="169"/>
      <c r="F57" s="163" t="str">
        <f t="shared" si="0"/>
        <v>Virginia*</v>
      </c>
      <c r="G57" s="122" t="s">
        <v>150</v>
      </c>
      <c r="H57" s="117" t="s">
        <v>150</v>
      </c>
      <c r="I57" s="122" t="s">
        <v>150</v>
      </c>
      <c r="J57" s="117" t="s">
        <v>150</v>
      </c>
      <c r="K57" s="122" t="s">
        <v>150</v>
      </c>
      <c r="L57" s="117" t="s">
        <v>150</v>
      </c>
      <c r="M57" s="122" t="s">
        <v>150</v>
      </c>
      <c r="N57" s="117" t="s">
        <v>150</v>
      </c>
      <c r="O57" s="122" t="s">
        <v>150</v>
      </c>
      <c r="P57" s="117" t="s">
        <v>150</v>
      </c>
      <c r="Q57" s="122" t="s">
        <v>150</v>
      </c>
      <c r="R57" s="117" t="s">
        <v>150</v>
      </c>
      <c r="S57" s="119" t="s">
        <v>150</v>
      </c>
    </row>
    <row r="58" spans="1:19" ht="18" customHeight="1" x14ac:dyDescent="0.3">
      <c r="A58" s="41" t="s">
        <v>56</v>
      </c>
      <c r="B58" s="39">
        <f>'5A'!B58</f>
        <v>7740</v>
      </c>
      <c r="C58" s="39">
        <f>'5A'!C58</f>
        <v>7603</v>
      </c>
      <c r="D58" s="56">
        <f>'5A'!D58</f>
        <v>4431</v>
      </c>
      <c r="E58" s="169"/>
      <c r="F58" s="163" t="str">
        <f t="shared" si="0"/>
        <v>Washington</v>
      </c>
      <c r="G58" s="121">
        <f>IF($D58&gt;0,'5A'!G58/(2*$D58)," ")</f>
        <v>0.55551794177386593</v>
      </c>
      <c r="H58" s="25">
        <f>IF($D58&gt;0,'5A'!H58/(2*$D58)," ")</f>
        <v>3.4980816971338299E-3</v>
      </c>
      <c r="I58" s="121">
        <f>IF($D58&gt;0,'5A'!I58/(2*$D58)," ")</f>
        <v>0</v>
      </c>
      <c r="J58" s="25">
        <f>IF($D58&gt;0,'5A'!J58/(2*$D58)," ")</f>
        <v>2.2568269013766644E-4</v>
      </c>
      <c r="K58" s="121">
        <f>IF($D58&gt;0,'5A'!K58/(2*$D58)," ")</f>
        <v>0</v>
      </c>
      <c r="L58" s="25">
        <f>IF($D58&gt;0,'5A'!L58/(2*$D58)," ")</f>
        <v>3.7237643872714962E-3</v>
      </c>
      <c r="M58" s="121">
        <f>IF($D58&gt;0,'5A'!M58/(2*$D58)," ")</f>
        <v>0</v>
      </c>
      <c r="N58" s="25">
        <f>IF($D58&gt;0,'5A'!N58/(2*$D58)," ")</f>
        <v>1.4669374858948319E-3</v>
      </c>
      <c r="O58" s="121">
        <f>IF($D58&gt;0,'5A'!O58/(2*$D58)," ")</f>
        <v>3.4980816971338299E-3</v>
      </c>
      <c r="P58" s="25">
        <f>IF($D58&gt;0,'5A'!P58/(2*$D58)," ")</f>
        <v>1.1284134506883322E-4</v>
      </c>
      <c r="Q58" s="121">
        <f>IF($D58&gt;0,'5A'!Q58/(2*$D58)," ")</f>
        <v>1.1284134506883322E-4</v>
      </c>
      <c r="R58" s="25">
        <f>IF($D55&gt;0,'5A'!R55/(2*$D55)," ")</f>
        <v>0</v>
      </c>
      <c r="S58" s="35">
        <f>IF($D58&gt;0,'5A'!S58/(2*$D58)," ")</f>
        <v>6.4319566689234938E-3</v>
      </c>
    </row>
    <row r="59" spans="1:19" ht="12.75" customHeight="1" x14ac:dyDescent="0.3">
      <c r="A59" s="41" t="s">
        <v>220</v>
      </c>
      <c r="B59" s="44">
        <f>'5A'!B59</f>
        <v>0</v>
      </c>
      <c r="C59" s="44">
        <f>'5A'!C59</f>
        <v>0</v>
      </c>
      <c r="D59" s="223">
        <f>'5A'!D59</f>
        <v>0</v>
      </c>
      <c r="E59" s="169"/>
      <c r="F59" s="163" t="str">
        <f t="shared" si="0"/>
        <v>West Virginia*</v>
      </c>
      <c r="G59" s="122" t="s">
        <v>150</v>
      </c>
      <c r="H59" s="117" t="s">
        <v>150</v>
      </c>
      <c r="I59" s="122" t="s">
        <v>150</v>
      </c>
      <c r="J59" s="117" t="s">
        <v>150</v>
      </c>
      <c r="K59" s="122" t="s">
        <v>150</v>
      </c>
      <c r="L59" s="117" t="s">
        <v>150</v>
      </c>
      <c r="M59" s="122" t="s">
        <v>150</v>
      </c>
      <c r="N59" s="117" t="s">
        <v>150</v>
      </c>
      <c r="O59" s="122" t="s">
        <v>150</v>
      </c>
      <c r="P59" s="117" t="s">
        <v>150</v>
      </c>
      <c r="Q59" s="122" t="s">
        <v>150</v>
      </c>
      <c r="R59" s="117" t="s">
        <v>150</v>
      </c>
      <c r="S59" s="119" t="s">
        <v>150</v>
      </c>
    </row>
    <row r="60" spans="1:19" ht="12.75" customHeight="1" x14ac:dyDescent="0.3">
      <c r="A60" s="41" t="s">
        <v>58</v>
      </c>
      <c r="B60" s="39">
        <f>'5A'!B60</f>
        <v>254</v>
      </c>
      <c r="C60" s="39">
        <f>'5A'!C60</f>
        <v>195</v>
      </c>
      <c r="D60" s="56">
        <f>'5A'!D60</f>
        <v>76</v>
      </c>
      <c r="F60" s="163" t="str">
        <f t="shared" si="0"/>
        <v>Wisconsin</v>
      </c>
      <c r="G60" s="121">
        <f>IF($D60&gt;0,'5A'!G60/(2*$D60)," ")</f>
        <v>0.48026315789473684</v>
      </c>
      <c r="H60" s="25">
        <f>IF($D60&gt;0,'5A'!H60/(2*$D60)," ")</f>
        <v>0</v>
      </c>
      <c r="I60" s="121">
        <f>IF($D60&gt;0,'5A'!I60/(2*$D60)," ")</f>
        <v>0</v>
      </c>
      <c r="J60" s="25">
        <f>IF($D60&gt;0,'5A'!J60/(2*$D60)," ")</f>
        <v>1.3157894736842105E-2</v>
      </c>
      <c r="K60" s="121">
        <f>IF($D60&gt;0,'5A'!K60/(2*$D60)," ")</f>
        <v>0</v>
      </c>
      <c r="L60" s="25">
        <f>IF($D60&gt;0,'5A'!L60/(2*$D60)," ")</f>
        <v>0.21052631578947367</v>
      </c>
      <c r="M60" s="121">
        <f>IF($D60&gt;0,'5A'!M60/(2*$D60)," ")</f>
        <v>0</v>
      </c>
      <c r="N60" s="25">
        <f>IF($D60&gt;0,'5A'!N60/(2*$D60)," ")</f>
        <v>1.9736842105263157E-2</v>
      </c>
      <c r="O60" s="121">
        <f>IF($D60&gt;0,'5A'!O60/(2*$D60)," ")</f>
        <v>0</v>
      </c>
      <c r="P60" s="25">
        <f>IF($D60&gt;0,'5A'!P60/(2*$D60)," ")</f>
        <v>6.5789473684210523E-3</v>
      </c>
      <c r="Q60" s="121">
        <f>IF($D60&gt;0,'5A'!Q60/(2*$D60)," ")</f>
        <v>1.3157894736842105E-2</v>
      </c>
      <c r="R60" s="25">
        <v>0</v>
      </c>
      <c r="S60" s="35">
        <f>IF($D60&gt;0,'5A'!S60/(2*$D60)," ")</f>
        <v>0.11842105263157894</v>
      </c>
    </row>
    <row r="61" spans="1:19" ht="12.75" customHeight="1" x14ac:dyDescent="0.3">
      <c r="A61" s="42" t="s">
        <v>59</v>
      </c>
      <c r="B61" s="46">
        <f>'5A'!B61</f>
        <v>21</v>
      </c>
      <c r="C61" s="46">
        <f>'5A'!C61</f>
        <v>20</v>
      </c>
      <c r="D61" s="57">
        <f>'5A'!D61</f>
        <v>14</v>
      </c>
      <c r="E61" s="253"/>
      <c r="F61" s="164" t="str">
        <f t="shared" si="0"/>
        <v>Wyoming</v>
      </c>
      <c r="G61" s="123">
        <f>IF($D61&gt;0,'5A'!G61/(2*$D61)," ")</f>
        <v>0.17857142857142858</v>
      </c>
      <c r="H61" s="26">
        <f>IF($D61&gt;0,'5A'!H61/(2*$D61)," ")</f>
        <v>0</v>
      </c>
      <c r="I61" s="123">
        <f>IF($D61&gt;0,'5A'!I61/(2*$D61)," ")</f>
        <v>0</v>
      </c>
      <c r="J61" s="26">
        <f>IF($D61&gt;0,'5A'!J61/(2*$D61)," ")</f>
        <v>0.8214285714285714</v>
      </c>
      <c r="K61" s="123">
        <f>IF($D61&gt;0,'5A'!K61/(2*$D61)," ")</f>
        <v>0</v>
      </c>
      <c r="L61" s="26">
        <f>IF($D61&gt;0,'5A'!L61/(2*$D61)," ")</f>
        <v>3.5714285714285712E-2</v>
      </c>
      <c r="M61" s="123">
        <f>IF($D61&gt;0,'5A'!M61/(2*$D61)," ")</f>
        <v>0</v>
      </c>
      <c r="N61" s="26">
        <f>IF($D61&gt;0,'5A'!N61/(2*$D61)," ")</f>
        <v>7.1428571428571425E-2</v>
      </c>
      <c r="O61" s="123">
        <f>IF($D61&gt;0,'5A'!O61/(2*$D61)," ")</f>
        <v>0</v>
      </c>
      <c r="P61" s="26">
        <f>IF($D61&gt;0,'5A'!P61/(2*$D61)," ")</f>
        <v>0</v>
      </c>
      <c r="Q61" s="123">
        <f>IF($D61&gt;0,'5A'!Q61/(2*$D61)," ")</f>
        <v>0</v>
      </c>
      <c r="R61" s="26">
        <v>0</v>
      </c>
      <c r="S61" s="36">
        <f>IF($D61&gt;0,'5A'!S61/(2*$D61)," ")</f>
        <v>0</v>
      </c>
    </row>
    <row r="62" spans="1:19" ht="12.75" customHeight="1" x14ac:dyDescent="0.25">
      <c r="A62" s="272" t="s">
        <v>225</v>
      </c>
      <c r="B62" s="272"/>
      <c r="C62" s="272"/>
      <c r="D62" s="272"/>
      <c r="E62" s="272"/>
      <c r="F62" s="272"/>
      <c r="G62" s="272"/>
      <c r="H62" s="272"/>
      <c r="I62" s="272"/>
      <c r="J62" s="272"/>
      <c r="K62" s="272"/>
      <c r="L62" s="272"/>
      <c r="M62" s="272"/>
      <c r="N62" s="272"/>
      <c r="O62" s="272"/>
      <c r="P62" s="272"/>
      <c r="Q62" s="272"/>
      <c r="R62" s="272"/>
      <c r="S62" s="272"/>
    </row>
    <row r="63" spans="1:19" x14ac:dyDescent="0.25">
      <c r="A63" s="161" t="s">
        <v>259</v>
      </c>
    </row>
  </sheetData>
  <phoneticPr fontId="0" type="noConversion"/>
  <printOptions horizontalCentered="1" verticalCentered="1"/>
  <pageMargins left="0.25" right="0.25" top="0.25" bottom="0.25" header="0.5" footer="0.5"/>
  <pageSetup scale="63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62"/>
  <sheetViews>
    <sheetView topLeftCell="B2" zoomScale="85" zoomScaleNormal="85" zoomScaleSheetLayoutView="100" workbookViewId="0">
      <selection activeCell="R21" sqref="R21"/>
    </sheetView>
  </sheetViews>
  <sheetFormatPr defaultColWidth="9.08984375" defaultRowHeight="12.75" customHeight="1" x14ac:dyDescent="0.25"/>
  <cols>
    <col min="1" max="1" width="15.7265625" style="2" customWidth="1"/>
    <col min="2" max="2" width="11.26953125" style="2" bestFit="1" customWidth="1"/>
    <col min="3" max="3" width="13.453125" style="2" bestFit="1" customWidth="1"/>
    <col min="4" max="4" width="13.26953125" style="2" bestFit="1" customWidth="1"/>
    <col min="5" max="5" width="12.453125" style="2" bestFit="1" customWidth="1"/>
    <col min="6" max="6" width="12.26953125" style="2" customWidth="1"/>
    <col min="7" max="7" width="11.453125" style="2" bestFit="1" customWidth="1"/>
    <col min="8" max="8" width="10.453125" style="2" bestFit="1" customWidth="1"/>
    <col min="9" max="9" width="10.26953125" style="2" bestFit="1" customWidth="1"/>
    <col min="10" max="10" width="11.453125" style="2" bestFit="1" customWidth="1"/>
    <col min="11" max="11" width="10.90625" style="2" bestFit="1" customWidth="1"/>
    <col min="12" max="12" width="9.90625" style="2" bestFit="1" customWidth="1"/>
    <col min="13" max="13" width="12.453125" style="2" bestFit="1" customWidth="1"/>
    <col min="14" max="14" width="11.7265625" style="2" bestFit="1" customWidth="1"/>
    <col min="15" max="15" width="10.7265625" style="2" bestFit="1" customWidth="1"/>
    <col min="16" max="16" width="9.453125" style="2" bestFit="1" customWidth="1"/>
    <col min="17" max="16384" width="9.08984375" style="2"/>
  </cols>
  <sheetData>
    <row r="1" spans="1:17" s="109" customFormat="1" ht="12.75" customHeight="1" x14ac:dyDescent="0.3">
      <c r="A1" s="176" t="s">
        <v>194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1:17" s="109" customFormat="1" ht="12.75" customHeight="1" x14ac:dyDescent="0.3">
      <c r="A2" s="176" t="s">
        <v>195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7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</row>
    <row r="4" spans="1:17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</row>
    <row r="5" spans="1:17" s="3" customFormat="1" ht="45" customHeight="1" x14ac:dyDescent="0.3">
      <c r="A5" s="61" t="s">
        <v>0</v>
      </c>
      <c r="B5" s="21" t="s">
        <v>148</v>
      </c>
      <c r="C5" s="101" t="s">
        <v>149</v>
      </c>
      <c r="D5" s="100" t="s">
        <v>132</v>
      </c>
      <c r="E5" s="21" t="s">
        <v>144</v>
      </c>
      <c r="F5" s="21" t="s">
        <v>130</v>
      </c>
      <c r="G5" s="21" t="s">
        <v>133</v>
      </c>
      <c r="H5" s="21" t="s">
        <v>134</v>
      </c>
      <c r="I5" s="21" t="s">
        <v>135</v>
      </c>
      <c r="J5" s="21" t="s">
        <v>136</v>
      </c>
      <c r="K5" s="21" t="s">
        <v>137</v>
      </c>
      <c r="L5" s="21" t="s">
        <v>138</v>
      </c>
      <c r="M5" s="21" t="s">
        <v>139</v>
      </c>
      <c r="N5" s="21" t="s">
        <v>145</v>
      </c>
      <c r="O5" s="21" t="s">
        <v>141</v>
      </c>
      <c r="P5" s="61" t="s">
        <v>255</v>
      </c>
      <c r="Q5" s="58"/>
    </row>
    <row r="6" spans="1:17" s="3" customFormat="1" ht="12.75" customHeight="1" x14ac:dyDescent="0.3">
      <c r="A6" s="33" t="s">
        <v>3</v>
      </c>
      <c r="B6" s="19">
        <f>SUM(B7:B60)</f>
        <v>603582</v>
      </c>
      <c r="C6" s="104">
        <f>SUM(C7:C60)</f>
        <v>236758</v>
      </c>
      <c r="D6" s="102">
        <f t="shared" ref="D6:P6" si="0">SUM(D7:D60)</f>
        <v>181403</v>
      </c>
      <c r="E6" s="19">
        <f t="shared" si="0"/>
        <v>1785</v>
      </c>
      <c r="F6" s="19">
        <f t="shared" si="0"/>
        <v>1211</v>
      </c>
      <c r="G6" s="19">
        <f t="shared" si="0"/>
        <v>2550</v>
      </c>
      <c r="H6" s="19">
        <f t="shared" si="0"/>
        <v>75</v>
      </c>
      <c r="I6" s="19">
        <f t="shared" si="0"/>
        <v>34759</v>
      </c>
      <c r="J6" s="19">
        <f t="shared" si="0"/>
        <v>1495</v>
      </c>
      <c r="K6" s="19">
        <f t="shared" si="0"/>
        <v>9415</v>
      </c>
      <c r="L6" s="19">
        <f t="shared" si="0"/>
        <v>5576</v>
      </c>
      <c r="M6" s="19">
        <f t="shared" si="0"/>
        <v>1558</v>
      </c>
      <c r="N6" s="19">
        <f t="shared" si="0"/>
        <v>1438</v>
      </c>
      <c r="O6" s="37">
        <f t="shared" si="0"/>
        <v>0</v>
      </c>
      <c r="P6" s="19">
        <f t="shared" si="0"/>
        <v>18756</v>
      </c>
      <c r="Q6" s="58" t="s">
        <v>2</v>
      </c>
    </row>
    <row r="7" spans="1:17" ht="18" customHeight="1" x14ac:dyDescent="0.3">
      <c r="A7" s="41" t="s">
        <v>7</v>
      </c>
      <c r="B7" s="19">
        <v>2323</v>
      </c>
      <c r="C7" s="104">
        <v>848</v>
      </c>
      <c r="D7" s="102">
        <v>698</v>
      </c>
      <c r="E7" s="19">
        <v>2</v>
      </c>
      <c r="F7" s="19">
        <v>49</v>
      </c>
      <c r="G7" s="19">
        <v>48</v>
      </c>
      <c r="H7" s="37">
        <v>0</v>
      </c>
      <c r="I7" s="19">
        <v>12</v>
      </c>
      <c r="J7" s="37">
        <v>0</v>
      </c>
      <c r="K7" s="19">
        <v>20</v>
      </c>
      <c r="L7" s="19">
        <v>32</v>
      </c>
      <c r="M7" s="37">
        <v>0</v>
      </c>
      <c r="N7" s="19">
        <v>5</v>
      </c>
      <c r="O7" s="37">
        <v>0</v>
      </c>
      <c r="P7" s="19">
        <v>29</v>
      </c>
    </row>
    <row r="8" spans="1:17" ht="12.75" customHeight="1" x14ac:dyDescent="0.3">
      <c r="A8" s="41" t="s">
        <v>8</v>
      </c>
      <c r="B8" s="19">
        <v>1392</v>
      </c>
      <c r="C8" s="104">
        <v>570</v>
      </c>
      <c r="D8" s="102">
        <v>393</v>
      </c>
      <c r="E8" s="37">
        <v>0</v>
      </c>
      <c r="F8" s="37">
        <v>1</v>
      </c>
      <c r="G8" s="19">
        <v>5</v>
      </c>
      <c r="H8" s="19">
        <v>8</v>
      </c>
      <c r="I8" s="19">
        <v>177</v>
      </c>
      <c r="J8" s="19">
        <v>79</v>
      </c>
      <c r="K8" s="19">
        <v>20</v>
      </c>
      <c r="L8" s="19">
        <v>5</v>
      </c>
      <c r="M8" s="19">
        <v>13</v>
      </c>
      <c r="N8" s="19">
        <v>1</v>
      </c>
      <c r="O8" s="37">
        <v>0</v>
      </c>
      <c r="P8" s="37">
        <v>0</v>
      </c>
    </row>
    <row r="9" spans="1:17" ht="12.75" customHeight="1" x14ac:dyDescent="0.3">
      <c r="A9" s="41" t="s">
        <v>9</v>
      </c>
      <c r="B9" s="19">
        <v>2476</v>
      </c>
      <c r="C9" s="104">
        <v>349</v>
      </c>
      <c r="D9" s="102">
        <v>310</v>
      </c>
      <c r="E9" s="37">
        <v>0</v>
      </c>
      <c r="F9" s="37">
        <v>0</v>
      </c>
      <c r="G9" s="19">
        <v>2</v>
      </c>
      <c r="H9" s="37">
        <v>0</v>
      </c>
      <c r="I9" s="19">
        <v>10</v>
      </c>
      <c r="J9" s="19">
        <v>15</v>
      </c>
      <c r="K9" s="19">
        <v>7</v>
      </c>
      <c r="L9" s="19">
        <v>2</v>
      </c>
      <c r="M9" s="37">
        <v>0</v>
      </c>
      <c r="N9" s="19">
        <v>17</v>
      </c>
      <c r="O9" s="37">
        <v>0</v>
      </c>
      <c r="P9" s="37">
        <v>0</v>
      </c>
    </row>
    <row r="10" spans="1:17" ht="12.75" customHeight="1" x14ac:dyDescent="0.3">
      <c r="A10" s="41" t="s">
        <v>10</v>
      </c>
      <c r="B10" s="19">
        <v>847</v>
      </c>
      <c r="C10" s="104">
        <v>151</v>
      </c>
      <c r="D10" s="102">
        <v>100</v>
      </c>
      <c r="E10" s="37">
        <v>0</v>
      </c>
      <c r="F10" s="37">
        <v>3</v>
      </c>
      <c r="G10" s="19">
        <v>7</v>
      </c>
      <c r="H10" s="19">
        <v>1</v>
      </c>
      <c r="I10" s="19">
        <v>35</v>
      </c>
      <c r="J10" s="19">
        <v>5</v>
      </c>
      <c r="K10" s="19">
        <v>7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</row>
    <row r="11" spans="1:17" ht="12.75" customHeight="1" x14ac:dyDescent="0.3">
      <c r="A11" s="41" t="s">
        <v>11</v>
      </c>
      <c r="B11" s="19">
        <v>221524</v>
      </c>
      <c r="C11" s="104">
        <v>119369</v>
      </c>
      <c r="D11" s="102">
        <v>88945</v>
      </c>
      <c r="E11" s="19">
        <v>1000</v>
      </c>
      <c r="F11" s="19">
        <v>1057</v>
      </c>
      <c r="G11" s="19">
        <v>619</v>
      </c>
      <c r="H11" s="37">
        <v>0</v>
      </c>
      <c r="I11" s="19">
        <v>25482</v>
      </c>
      <c r="J11" s="19">
        <v>309</v>
      </c>
      <c r="K11" s="19">
        <v>5937</v>
      </c>
      <c r="L11" s="19">
        <v>2483</v>
      </c>
      <c r="M11" s="19">
        <v>922</v>
      </c>
      <c r="N11" s="19">
        <v>354</v>
      </c>
      <c r="O11" s="37">
        <v>0</v>
      </c>
      <c r="P11" s="19">
        <v>6581</v>
      </c>
    </row>
    <row r="12" spans="1:17" ht="12.75" customHeight="1" x14ac:dyDescent="0.3">
      <c r="A12" s="41" t="s">
        <v>12</v>
      </c>
      <c r="B12" s="19">
        <v>6772</v>
      </c>
      <c r="C12" s="104">
        <v>4423</v>
      </c>
      <c r="D12" s="102">
        <v>1061</v>
      </c>
      <c r="E12" s="19">
        <v>36</v>
      </c>
      <c r="F12" s="37">
        <v>0</v>
      </c>
      <c r="G12" s="19">
        <v>7</v>
      </c>
      <c r="H12" s="19">
        <v>4</v>
      </c>
      <c r="I12" s="19">
        <v>3482</v>
      </c>
      <c r="J12" s="19">
        <v>35</v>
      </c>
      <c r="K12" s="19">
        <v>628</v>
      </c>
      <c r="L12" s="19">
        <v>8</v>
      </c>
      <c r="M12" s="19">
        <v>25</v>
      </c>
      <c r="N12" s="19">
        <v>90</v>
      </c>
      <c r="O12" s="37">
        <v>0</v>
      </c>
      <c r="P12" s="19">
        <v>366</v>
      </c>
    </row>
    <row r="13" spans="1:17" ht="12.75" customHeight="1" x14ac:dyDescent="0.3">
      <c r="A13" s="41" t="s">
        <v>13</v>
      </c>
      <c r="B13" s="19">
        <v>2485</v>
      </c>
      <c r="C13" s="104">
        <v>179</v>
      </c>
      <c r="D13" s="102">
        <v>151</v>
      </c>
      <c r="E13" s="19">
        <v>3</v>
      </c>
      <c r="F13" s="37">
        <v>0</v>
      </c>
      <c r="G13" s="37">
        <v>0</v>
      </c>
      <c r="H13" s="37">
        <v>0</v>
      </c>
      <c r="I13" s="19">
        <v>18</v>
      </c>
      <c r="J13" s="37">
        <v>0</v>
      </c>
      <c r="K13" s="19">
        <v>5</v>
      </c>
      <c r="L13" s="37">
        <v>0</v>
      </c>
      <c r="M13" s="19">
        <v>3</v>
      </c>
      <c r="N13" s="37">
        <v>0</v>
      </c>
      <c r="O13" s="37">
        <v>0</v>
      </c>
      <c r="P13" s="37">
        <v>0</v>
      </c>
    </row>
    <row r="14" spans="1:17" ht="12.75" customHeight="1" x14ac:dyDescent="0.3">
      <c r="A14" s="41" t="s">
        <v>14</v>
      </c>
      <c r="B14" s="19">
        <v>529</v>
      </c>
      <c r="C14" s="104">
        <v>134</v>
      </c>
      <c r="D14" s="102">
        <v>133</v>
      </c>
      <c r="E14" s="37">
        <v>0</v>
      </c>
      <c r="F14" s="37">
        <v>0</v>
      </c>
      <c r="G14" s="37">
        <v>0</v>
      </c>
      <c r="H14" s="37">
        <v>0</v>
      </c>
      <c r="I14" s="19">
        <v>1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</row>
    <row r="15" spans="1:17" ht="12.75" customHeight="1" x14ac:dyDescent="0.3">
      <c r="A15" s="41" t="s">
        <v>76</v>
      </c>
      <c r="B15" s="19">
        <v>4584</v>
      </c>
      <c r="C15" s="104">
        <v>952</v>
      </c>
      <c r="D15" s="102">
        <v>416</v>
      </c>
      <c r="E15" s="37">
        <v>0</v>
      </c>
      <c r="F15" s="37">
        <v>0</v>
      </c>
      <c r="G15" s="19">
        <v>1</v>
      </c>
      <c r="H15" s="19">
        <v>1</v>
      </c>
      <c r="I15" s="37">
        <v>157</v>
      </c>
      <c r="J15" s="37">
        <v>0</v>
      </c>
      <c r="K15" s="37">
        <v>96</v>
      </c>
      <c r="L15" s="37">
        <v>0</v>
      </c>
      <c r="M15" s="37">
        <v>0</v>
      </c>
      <c r="N15" s="19">
        <v>68</v>
      </c>
      <c r="O15" s="37">
        <v>0</v>
      </c>
      <c r="P15" s="37">
        <v>332</v>
      </c>
    </row>
    <row r="16" spans="1:17" ht="12.75" customHeight="1" x14ac:dyDescent="0.3">
      <c r="A16" s="41" t="s">
        <v>15</v>
      </c>
      <c r="B16" s="19">
        <v>10954</v>
      </c>
      <c r="C16" s="104">
        <v>826</v>
      </c>
      <c r="D16" s="102">
        <v>537</v>
      </c>
      <c r="E16" s="37">
        <v>32</v>
      </c>
      <c r="F16" s="37">
        <v>0</v>
      </c>
      <c r="G16" s="19">
        <v>7</v>
      </c>
      <c r="H16" s="37">
        <v>0</v>
      </c>
      <c r="I16" s="19">
        <v>68</v>
      </c>
      <c r="J16" s="37">
        <v>0</v>
      </c>
      <c r="K16" s="19">
        <v>33</v>
      </c>
      <c r="L16" s="19">
        <v>175</v>
      </c>
      <c r="M16" s="37">
        <v>0</v>
      </c>
      <c r="N16" s="37">
        <v>0</v>
      </c>
      <c r="O16" s="37">
        <v>0</v>
      </c>
      <c r="P16" s="19">
        <v>61</v>
      </c>
    </row>
    <row r="17" spans="1:16" ht="18" customHeight="1" x14ac:dyDescent="0.3">
      <c r="A17" s="41" t="s">
        <v>16</v>
      </c>
      <c r="B17" s="19">
        <v>1413</v>
      </c>
      <c r="C17" s="104">
        <v>110</v>
      </c>
      <c r="D17" s="102">
        <v>91</v>
      </c>
      <c r="E17" s="37">
        <v>0</v>
      </c>
      <c r="F17" s="37">
        <v>0</v>
      </c>
      <c r="G17" s="19">
        <v>7</v>
      </c>
      <c r="H17" s="37">
        <v>0</v>
      </c>
      <c r="I17" s="19">
        <v>6</v>
      </c>
      <c r="J17" s="19">
        <v>1</v>
      </c>
      <c r="K17" s="19">
        <v>4</v>
      </c>
      <c r="L17" s="19">
        <v>4</v>
      </c>
      <c r="M17" s="37">
        <v>0</v>
      </c>
      <c r="N17" s="19">
        <v>3</v>
      </c>
      <c r="O17" s="37">
        <v>0</v>
      </c>
      <c r="P17" s="19">
        <v>2</v>
      </c>
    </row>
    <row r="18" spans="1:16" ht="12.75" customHeight="1" x14ac:dyDescent="0.3">
      <c r="A18" s="41" t="s">
        <v>17</v>
      </c>
      <c r="B18" s="19">
        <v>211</v>
      </c>
      <c r="C18" s="104">
        <v>6</v>
      </c>
      <c r="D18" s="102">
        <v>2</v>
      </c>
      <c r="E18" s="37">
        <v>0</v>
      </c>
      <c r="F18" s="19">
        <v>1</v>
      </c>
      <c r="G18" s="19">
        <v>3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</row>
    <row r="19" spans="1:16" ht="12.75" customHeight="1" x14ac:dyDescent="0.3">
      <c r="A19" s="41" t="s">
        <v>18</v>
      </c>
      <c r="B19" s="19">
        <v>7085</v>
      </c>
      <c r="C19" s="104">
        <v>1609</v>
      </c>
      <c r="D19" s="102">
        <v>1392</v>
      </c>
      <c r="E19" s="19">
        <v>3</v>
      </c>
      <c r="F19" s="19">
        <v>9</v>
      </c>
      <c r="G19" s="19">
        <v>5</v>
      </c>
      <c r="H19" s="37">
        <v>0</v>
      </c>
      <c r="I19" s="19">
        <v>22</v>
      </c>
      <c r="J19" s="37">
        <v>0</v>
      </c>
      <c r="K19" s="19">
        <v>15</v>
      </c>
      <c r="L19" s="19">
        <v>14</v>
      </c>
      <c r="M19" s="19">
        <v>1</v>
      </c>
      <c r="N19" s="37">
        <v>0</v>
      </c>
      <c r="O19" s="37">
        <v>0</v>
      </c>
      <c r="P19" s="19">
        <v>205</v>
      </c>
    </row>
    <row r="20" spans="1:16" ht="12.75" customHeight="1" x14ac:dyDescent="0.3">
      <c r="A20" s="41" t="s">
        <v>19</v>
      </c>
      <c r="B20" s="19">
        <v>31</v>
      </c>
      <c r="C20" s="104">
        <v>26</v>
      </c>
      <c r="D20" s="102">
        <v>6</v>
      </c>
      <c r="E20" s="37">
        <v>0</v>
      </c>
      <c r="F20" s="37">
        <v>0</v>
      </c>
      <c r="G20" s="37">
        <v>0</v>
      </c>
      <c r="H20" s="37">
        <v>0</v>
      </c>
      <c r="I20" s="19">
        <v>11</v>
      </c>
      <c r="J20" s="37">
        <v>6</v>
      </c>
      <c r="K20" s="19">
        <v>3</v>
      </c>
      <c r="L20" s="37">
        <v>1</v>
      </c>
      <c r="M20" s="37">
        <v>0</v>
      </c>
      <c r="N20" s="37">
        <v>0</v>
      </c>
      <c r="O20" s="37">
        <v>0</v>
      </c>
      <c r="P20" s="19">
        <v>13</v>
      </c>
    </row>
    <row r="21" spans="1:16" ht="12.75" customHeight="1" x14ac:dyDescent="0.3">
      <c r="A21" s="41" t="s">
        <v>20</v>
      </c>
      <c r="B21" s="19">
        <v>2240</v>
      </c>
      <c r="C21" s="104">
        <v>1764</v>
      </c>
      <c r="D21" s="102">
        <v>1755</v>
      </c>
      <c r="E21" s="37">
        <v>0</v>
      </c>
      <c r="F21" s="37">
        <v>0</v>
      </c>
      <c r="G21" s="19">
        <v>8</v>
      </c>
      <c r="H21" s="37">
        <v>0</v>
      </c>
      <c r="I21" s="19">
        <v>4</v>
      </c>
      <c r="J21" s="19">
        <v>4</v>
      </c>
      <c r="K21" s="19">
        <v>4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</row>
    <row r="22" spans="1:16" ht="12.75" customHeight="1" x14ac:dyDescent="0.3">
      <c r="A22" s="41" t="s">
        <v>21</v>
      </c>
      <c r="B22" s="19">
        <v>5136</v>
      </c>
      <c r="C22" s="104">
        <v>1067</v>
      </c>
      <c r="D22" s="102">
        <v>1049</v>
      </c>
      <c r="E22" s="37">
        <v>0</v>
      </c>
      <c r="F22" s="37">
        <v>0</v>
      </c>
      <c r="G22" s="37">
        <v>0</v>
      </c>
      <c r="H22" s="37">
        <v>0</v>
      </c>
      <c r="I22" s="19">
        <v>3</v>
      </c>
      <c r="J22" s="37">
        <v>0</v>
      </c>
      <c r="K22" s="37">
        <v>0</v>
      </c>
      <c r="L22" s="37">
        <v>0</v>
      </c>
      <c r="M22" s="37">
        <v>0</v>
      </c>
      <c r="N22" s="19">
        <v>18</v>
      </c>
      <c r="O22" s="37">
        <v>0</v>
      </c>
      <c r="P22" s="37">
        <v>0</v>
      </c>
    </row>
    <row r="23" spans="1:16" ht="12.75" customHeight="1" x14ac:dyDescent="0.3">
      <c r="A23" s="41" t="s">
        <v>22</v>
      </c>
      <c r="B23" s="19">
        <v>3856</v>
      </c>
      <c r="C23" s="104">
        <v>1155</v>
      </c>
      <c r="D23" s="102">
        <v>628</v>
      </c>
      <c r="E23" s="19">
        <v>1</v>
      </c>
      <c r="F23" s="19">
        <v>2</v>
      </c>
      <c r="G23" s="37">
        <v>0</v>
      </c>
      <c r="H23" s="37">
        <v>0</v>
      </c>
      <c r="I23" s="19">
        <v>15</v>
      </c>
      <c r="J23" s="19">
        <v>2</v>
      </c>
      <c r="K23" s="19">
        <v>22</v>
      </c>
      <c r="L23" s="19">
        <v>24</v>
      </c>
      <c r="M23" s="19">
        <v>16</v>
      </c>
      <c r="N23" s="19">
        <v>2</v>
      </c>
      <c r="O23" s="37">
        <v>0</v>
      </c>
      <c r="P23" s="19">
        <v>540</v>
      </c>
    </row>
    <row r="24" spans="1:16" ht="12.75" customHeight="1" x14ac:dyDescent="0.3">
      <c r="A24" s="41" t="s">
        <v>23</v>
      </c>
      <c r="B24" s="19">
        <v>1829</v>
      </c>
      <c r="C24" s="104">
        <v>700</v>
      </c>
      <c r="D24" s="102">
        <v>591</v>
      </c>
      <c r="E24" s="37">
        <v>43</v>
      </c>
      <c r="F24" s="19">
        <v>3</v>
      </c>
      <c r="G24" s="37">
        <v>4</v>
      </c>
      <c r="H24" s="37">
        <v>0</v>
      </c>
      <c r="I24" s="19">
        <v>9</v>
      </c>
      <c r="J24" s="37">
        <v>0</v>
      </c>
      <c r="K24" s="19">
        <v>68</v>
      </c>
      <c r="L24" s="37">
        <v>0</v>
      </c>
      <c r="M24" s="19">
        <v>4</v>
      </c>
      <c r="N24" s="19">
        <v>8</v>
      </c>
      <c r="O24" s="37">
        <v>0</v>
      </c>
      <c r="P24" s="37">
        <v>1</v>
      </c>
    </row>
    <row r="25" spans="1:16" ht="12.75" customHeight="1" x14ac:dyDescent="0.3">
      <c r="A25" s="41" t="s">
        <v>24</v>
      </c>
      <c r="B25" s="19">
        <v>3337</v>
      </c>
      <c r="C25" s="104">
        <v>1068</v>
      </c>
      <c r="D25" s="102">
        <v>757</v>
      </c>
      <c r="E25" s="19">
        <v>127</v>
      </c>
      <c r="F25" s="37">
        <v>0</v>
      </c>
      <c r="G25" s="19">
        <v>25</v>
      </c>
      <c r="H25" s="37">
        <v>0</v>
      </c>
      <c r="I25" s="19">
        <v>9</v>
      </c>
      <c r="J25" s="19">
        <v>106</v>
      </c>
      <c r="K25" s="19">
        <v>54</v>
      </c>
      <c r="L25" s="19">
        <v>314</v>
      </c>
      <c r="M25" s="19">
        <v>26</v>
      </c>
      <c r="N25" s="19">
        <v>31</v>
      </c>
      <c r="O25" s="37">
        <v>0</v>
      </c>
      <c r="P25" s="19">
        <v>3</v>
      </c>
    </row>
    <row r="26" spans="1:16" ht="12.75" customHeight="1" x14ac:dyDescent="0.3">
      <c r="A26" s="41" t="s">
        <v>25</v>
      </c>
      <c r="B26" s="19">
        <v>1122</v>
      </c>
      <c r="C26" s="104">
        <v>23</v>
      </c>
      <c r="D26" s="102">
        <v>4</v>
      </c>
      <c r="E26" s="37">
        <v>0</v>
      </c>
      <c r="F26" s="19">
        <v>3</v>
      </c>
      <c r="G26" s="37">
        <v>0</v>
      </c>
      <c r="H26" s="37">
        <v>0</v>
      </c>
      <c r="I26" s="19">
        <v>12</v>
      </c>
      <c r="J26" s="37">
        <v>0</v>
      </c>
      <c r="K26" s="19">
        <v>3</v>
      </c>
      <c r="L26" s="19">
        <v>12</v>
      </c>
      <c r="M26" s="37">
        <v>1</v>
      </c>
      <c r="N26" s="19">
        <v>2</v>
      </c>
      <c r="O26" s="37">
        <v>0</v>
      </c>
      <c r="P26" s="37">
        <v>0</v>
      </c>
    </row>
    <row r="27" spans="1:16" ht="18" customHeight="1" x14ac:dyDescent="0.3">
      <c r="A27" s="41" t="s">
        <v>26</v>
      </c>
      <c r="B27" s="19">
        <v>14386</v>
      </c>
      <c r="C27" s="104">
        <v>10439</v>
      </c>
      <c r="D27" s="102">
        <v>9360</v>
      </c>
      <c r="E27" s="37">
        <v>0</v>
      </c>
      <c r="F27" s="37">
        <v>0</v>
      </c>
      <c r="G27" s="19">
        <v>48</v>
      </c>
      <c r="H27" s="37">
        <v>0</v>
      </c>
      <c r="I27" s="19">
        <v>1306</v>
      </c>
      <c r="J27" s="19">
        <v>6</v>
      </c>
      <c r="K27" s="19">
        <v>93</v>
      </c>
      <c r="L27" s="19">
        <v>233</v>
      </c>
      <c r="M27" s="19">
        <v>40</v>
      </c>
      <c r="N27" s="19">
        <v>4</v>
      </c>
      <c r="O27" s="37">
        <v>0</v>
      </c>
      <c r="P27" s="37">
        <v>0</v>
      </c>
    </row>
    <row r="28" spans="1:16" ht="12.75" customHeight="1" x14ac:dyDescent="0.3">
      <c r="A28" s="41" t="s">
        <v>27</v>
      </c>
      <c r="B28" s="19">
        <v>14681</v>
      </c>
      <c r="C28" s="104">
        <v>1012</v>
      </c>
      <c r="D28" s="102">
        <v>362</v>
      </c>
      <c r="E28" s="37">
        <v>0</v>
      </c>
      <c r="F28" s="37">
        <v>0</v>
      </c>
      <c r="G28" s="19">
        <v>77</v>
      </c>
      <c r="H28" s="37">
        <v>0</v>
      </c>
      <c r="I28" s="19">
        <v>175</v>
      </c>
      <c r="J28" s="19">
        <v>180</v>
      </c>
      <c r="K28" s="19">
        <v>124</v>
      </c>
      <c r="L28" s="19">
        <v>228</v>
      </c>
      <c r="M28" s="37">
        <v>0</v>
      </c>
      <c r="N28" s="19">
        <v>69</v>
      </c>
      <c r="O28" s="37">
        <v>0</v>
      </c>
      <c r="P28" s="37">
        <v>0</v>
      </c>
    </row>
    <row r="29" spans="1:16" ht="12.75" customHeight="1" x14ac:dyDescent="0.3">
      <c r="A29" s="41" t="s">
        <v>28</v>
      </c>
      <c r="B29" s="19">
        <v>31109</v>
      </c>
      <c r="C29" s="104">
        <v>17657</v>
      </c>
      <c r="D29" s="102">
        <v>17623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19">
        <v>47</v>
      </c>
      <c r="O29" s="37">
        <v>0</v>
      </c>
      <c r="P29" s="37">
        <v>0</v>
      </c>
    </row>
    <row r="30" spans="1:16" ht="12.75" customHeight="1" x14ac:dyDescent="0.3">
      <c r="A30" s="41" t="s">
        <v>29</v>
      </c>
      <c r="B30" s="19">
        <v>3666</v>
      </c>
      <c r="C30" s="104">
        <v>1648</v>
      </c>
      <c r="D30" s="102">
        <v>778</v>
      </c>
      <c r="E30" s="19">
        <v>8</v>
      </c>
      <c r="F30" s="19">
        <v>11</v>
      </c>
      <c r="G30" s="19">
        <v>7</v>
      </c>
      <c r="H30" s="37">
        <v>0</v>
      </c>
      <c r="I30" s="19">
        <v>354</v>
      </c>
      <c r="J30" s="19">
        <v>4</v>
      </c>
      <c r="K30" s="19">
        <v>65</v>
      </c>
      <c r="L30" s="19">
        <v>41</v>
      </c>
      <c r="M30" s="19">
        <v>16</v>
      </c>
      <c r="N30" s="19">
        <v>71</v>
      </c>
      <c r="O30" s="37">
        <v>0</v>
      </c>
      <c r="P30" s="19">
        <v>663</v>
      </c>
    </row>
    <row r="31" spans="1:16" ht="12.75" customHeight="1" x14ac:dyDescent="0.3">
      <c r="A31" s="41" t="s">
        <v>30</v>
      </c>
      <c r="B31" s="19">
        <v>12365</v>
      </c>
      <c r="C31" s="104">
        <v>4223</v>
      </c>
      <c r="D31" s="102">
        <v>3017</v>
      </c>
      <c r="E31" s="19">
        <v>1</v>
      </c>
      <c r="F31" s="19">
        <v>2</v>
      </c>
      <c r="G31" s="19">
        <v>5</v>
      </c>
      <c r="H31" s="37">
        <v>0</v>
      </c>
      <c r="I31" s="19">
        <v>50</v>
      </c>
      <c r="J31" s="19">
        <v>4</v>
      </c>
      <c r="K31" s="19">
        <v>175</v>
      </c>
      <c r="L31" s="19">
        <v>79</v>
      </c>
      <c r="M31" s="37">
        <v>0</v>
      </c>
      <c r="N31" s="19">
        <v>91</v>
      </c>
      <c r="O31" s="37">
        <v>0</v>
      </c>
      <c r="P31" s="19">
        <v>1309</v>
      </c>
    </row>
    <row r="32" spans="1:16" ht="12.75" customHeight="1" x14ac:dyDescent="0.3">
      <c r="A32" s="41" t="s">
        <v>31</v>
      </c>
      <c r="B32" s="19">
        <v>244</v>
      </c>
      <c r="C32" s="104">
        <v>89</v>
      </c>
      <c r="D32" s="102">
        <v>50</v>
      </c>
      <c r="E32" s="37">
        <v>0</v>
      </c>
      <c r="F32" s="37">
        <v>0</v>
      </c>
      <c r="G32" s="19">
        <v>12</v>
      </c>
      <c r="H32" s="37">
        <v>0</v>
      </c>
      <c r="I32" s="19">
        <v>3</v>
      </c>
      <c r="J32" s="19">
        <v>15</v>
      </c>
      <c r="K32" s="19">
        <v>13</v>
      </c>
      <c r="L32" s="37">
        <v>0</v>
      </c>
      <c r="M32" s="37">
        <v>0</v>
      </c>
      <c r="N32" s="19">
        <v>2</v>
      </c>
      <c r="O32" s="37">
        <v>0</v>
      </c>
      <c r="P32" s="37">
        <v>0</v>
      </c>
    </row>
    <row r="33" spans="1:16" ht="12.75" customHeight="1" x14ac:dyDescent="0.3">
      <c r="A33" s="41" t="s">
        <v>32</v>
      </c>
      <c r="B33" s="19">
        <v>4449</v>
      </c>
      <c r="C33" s="104">
        <v>850</v>
      </c>
      <c r="D33" s="102">
        <v>745</v>
      </c>
      <c r="E33" s="19">
        <v>1</v>
      </c>
      <c r="F33" s="19">
        <v>1</v>
      </c>
      <c r="G33" s="19">
        <v>11</v>
      </c>
      <c r="H33" s="37">
        <v>0</v>
      </c>
      <c r="I33" s="19">
        <v>53</v>
      </c>
      <c r="J33" s="19">
        <v>7</v>
      </c>
      <c r="K33" s="19">
        <v>42</v>
      </c>
      <c r="L33" s="19">
        <v>16</v>
      </c>
      <c r="M33" s="37">
        <v>0</v>
      </c>
      <c r="N33" s="19">
        <v>15</v>
      </c>
      <c r="O33" s="37">
        <v>0</v>
      </c>
      <c r="P33" s="19">
        <v>107</v>
      </c>
    </row>
    <row r="34" spans="1:16" ht="12.75" customHeight="1" x14ac:dyDescent="0.3">
      <c r="A34" s="41" t="s">
        <v>33</v>
      </c>
      <c r="B34" s="19">
        <v>982</v>
      </c>
      <c r="C34" s="104">
        <v>406</v>
      </c>
      <c r="D34" s="102">
        <v>211</v>
      </c>
      <c r="E34" s="37">
        <v>3</v>
      </c>
      <c r="F34" s="37">
        <v>5</v>
      </c>
      <c r="G34" s="19">
        <v>173</v>
      </c>
      <c r="H34" s="37">
        <v>0</v>
      </c>
      <c r="I34" s="19">
        <v>46</v>
      </c>
      <c r="J34" s="19">
        <v>4</v>
      </c>
      <c r="K34" s="19">
        <v>37</v>
      </c>
      <c r="L34" s="37">
        <v>0</v>
      </c>
      <c r="M34" s="19">
        <v>6</v>
      </c>
      <c r="N34" s="19">
        <v>3</v>
      </c>
      <c r="O34" s="37">
        <v>0</v>
      </c>
      <c r="P34" s="19">
        <v>3</v>
      </c>
    </row>
    <row r="35" spans="1:16" ht="12.75" customHeight="1" x14ac:dyDescent="0.3">
      <c r="A35" s="41" t="s">
        <v>34</v>
      </c>
      <c r="B35" s="19">
        <v>1478</v>
      </c>
      <c r="C35" s="104">
        <v>159</v>
      </c>
      <c r="D35" s="102">
        <v>141</v>
      </c>
      <c r="E35" s="37">
        <v>0</v>
      </c>
      <c r="F35" s="37">
        <v>0</v>
      </c>
      <c r="G35" s="19">
        <v>3</v>
      </c>
      <c r="H35" s="19">
        <v>1</v>
      </c>
      <c r="I35" s="19">
        <v>1</v>
      </c>
      <c r="J35" s="37">
        <v>0</v>
      </c>
      <c r="K35" s="19">
        <v>1</v>
      </c>
      <c r="L35" s="19">
        <v>1</v>
      </c>
      <c r="M35" s="19">
        <v>3</v>
      </c>
      <c r="N35" s="19">
        <v>1</v>
      </c>
      <c r="O35" s="37">
        <v>0</v>
      </c>
      <c r="P35" s="19">
        <v>14</v>
      </c>
    </row>
    <row r="36" spans="1:16" ht="12.75" customHeight="1" x14ac:dyDescent="0.3">
      <c r="A36" s="41" t="s">
        <v>35</v>
      </c>
      <c r="B36" s="19">
        <v>3499</v>
      </c>
      <c r="C36" s="104">
        <v>1233</v>
      </c>
      <c r="D36" s="102">
        <v>1022</v>
      </c>
      <c r="E36" s="37">
        <v>0</v>
      </c>
      <c r="F36" s="37">
        <v>0</v>
      </c>
      <c r="G36" s="19">
        <v>13</v>
      </c>
      <c r="H36" s="37">
        <v>0</v>
      </c>
      <c r="I36" s="19">
        <v>163</v>
      </c>
      <c r="J36" s="19">
        <v>5</v>
      </c>
      <c r="K36" s="19">
        <v>37</v>
      </c>
      <c r="L36" s="19">
        <v>7</v>
      </c>
      <c r="M36" s="19">
        <v>11</v>
      </c>
      <c r="N36" s="37">
        <v>0</v>
      </c>
      <c r="O36" s="37">
        <v>0</v>
      </c>
      <c r="P36" s="37">
        <v>0</v>
      </c>
    </row>
    <row r="37" spans="1:16" ht="18" customHeight="1" x14ac:dyDescent="0.3">
      <c r="A37" s="41" t="s">
        <v>36</v>
      </c>
      <c r="B37" s="19">
        <v>2346</v>
      </c>
      <c r="C37" s="104">
        <v>1551</v>
      </c>
      <c r="D37" s="102">
        <v>1310</v>
      </c>
      <c r="E37" s="37">
        <v>0</v>
      </c>
      <c r="F37" s="37">
        <v>0</v>
      </c>
      <c r="G37" s="19">
        <v>5</v>
      </c>
      <c r="H37" s="19">
        <v>5</v>
      </c>
      <c r="I37" s="19">
        <v>170</v>
      </c>
      <c r="J37" s="19">
        <v>156</v>
      </c>
      <c r="K37" s="19">
        <v>27</v>
      </c>
      <c r="L37" s="19">
        <v>34</v>
      </c>
      <c r="M37" s="37">
        <v>0</v>
      </c>
      <c r="N37" s="19">
        <v>35</v>
      </c>
      <c r="O37" s="37">
        <v>0</v>
      </c>
      <c r="P37" s="37">
        <v>0</v>
      </c>
    </row>
    <row r="38" spans="1:16" ht="12.75" customHeight="1" x14ac:dyDescent="0.3">
      <c r="A38" s="41" t="s">
        <v>37</v>
      </c>
      <c r="B38" s="19">
        <v>5757</v>
      </c>
      <c r="C38" s="104">
        <v>437</v>
      </c>
      <c r="D38" s="102">
        <v>280</v>
      </c>
      <c r="E38" s="37">
        <v>0</v>
      </c>
      <c r="F38" s="37">
        <v>0</v>
      </c>
      <c r="G38" s="19">
        <v>32</v>
      </c>
      <c r="H38" s="37">
        <v>0</v>
      </c>
      <c r="I38" s="19">
        <v>2</v>
      </c>
      <c r="J38" s="37">
        <v>0</v>
      </c>
      <c r="K38" s="19">
        <v>71</v>
      </c>
      <c r="L38" s="19">
        <v>31</v>
      </c>
      <c r="M38" s="19">
        <v>6</v>
      </c>
      <c r="N38" s="37">
        <v>0</v>
      </c>
      <c r="O38" s="37">
        <v>0</v>
      </c>
      <c r="P38" s="19">
        <v>57</v>
      </c>
    </row>
    <row r="39" spans="1:16" ht="12.75" customHeight="1" x14ac:dyDescent="0.3">
      <c r="A39" s="41" t="s">
        <v>38</v>
      </c>
      <c r="B39" s="19">
        <v>8205</v>
      </c>
      <c r="C39" s="104">
        <v>516</v>
      </c>
      <c r="D39" s="102">
        <v>425</v>
      </c>
      <c r="E39" s="19">
        <v>26</v>
      </c>
      <c r="F39" s="37">
        <v>1</v>
      </c>
      <c r="G39" s="19">
        <v>5</v>
      </c>
      <c r="H39" s="37">
        <v>0</v>
      </c>
      <c r="I39" s="19">
        <v>63</v>
      </c>
      <c r="J39" s="19">
        <v>1</v>
      </c>
      <c r="K39" s="19">
        <v>49</v>
      </c>
      <c r="L39" s="19">
        <v>6</v>
      </c>
      <c r="M39" s="37">
        <v>0</v>
      </c>
      <c r="N39" s="37">
        <v>0</v>
      </c>
      <c r="O39" s="37">
        <v>0</v>
      </c>
      <c r="P39" s="37">
        <v>0</v>
      </c>
    </row>
    <row r="40" spans="1:16" ht="12.75" customHeight="1" x14ac:dyDescent="0.3">
      <c r="A40" s="41" t="s">
        <v>39</v>
      </c>
      <c r="B40" s="19">
        <v>84759</v>
      </c>
      <c r="C40" s="104">
        <v>16624</v>
      </c>
      <c r="D40" s="102">
        <v>16134</v>
      </c>
      <c r="E40" s="19">
        <v>92</v>
      </c>
      <c r="F40" s="37">
        <v>0</v>
      </c>
      <c r="G40" s="37">
        <v>13</v>
      </c>
      <c r="H40" s="37">
        <v>0</v>
      </c>
      <c r="I40" s="19">
        <v>168</v>
      </c>
      <c r="J40" s="37">
        <v>0</v>
      </c>
      <c r="K40" s="19">
        <v>203</v>
      </c>
      <c r="L40" s="37">
        <v>13</v>
      </c>
      <c r="M40" s="19">
        <v>114</v>
      </c>
      <c r="N40" s="37">
        <v>26</v>
      </c>
      <c r="O40" s="37">
        <v>0</v>
      </c>
      <c r="P40" s="37">
        <v>0</v>
      </c>
    </row>
    <row r="41" spans="1:16" ht="12.75" customHeight="1" x14ac:dyDescent="0.3">
      <c r="A41" s="41" t="s">
        <v>40</v>
      </c>
      <c r="B41" s="19">
        <v>4453</v>
      </c>
      <c r="C41" s="104">
        <v>360</v>
      </c>
      <c r="D41" s="102">
        <v>149</v>
      </c>
      <c r="E41" s="37">
        <v>1</v>
      </c>
      <c r="F41" s="37">
        <v>0</v>
      </c>
      <c r="G41" s="19">
        <v>25</v>
      </c>
      <c r="H41" s="37">
        <v>0</v>
      </c>
      <c r="I41" s="19">
        <v>189</v>
      </c>
      <c r="J41" s="19">
        <v>5</v>
      </c>
      <c r="K41" s="19">
        <v>31</v>
      </c>
      <c r="L41" s="37">
        <v>0</v>
      </c>
      <c r="M41" s="37">
        <v>1</v>
      </c>
      <c r="N41" s="37">
        <v>1</v>
      </c>
      <c r="O41" s="37">
        <v>0</v>
      </c>
      <c r="P41" s="37">
        <v>0</v>
      </c>
    </row>
    <row r="42" spans="1:16" ht="12.75" customHeight="1" x14ac:dyDescent="0.3">
      <c r="A42" s="41" t="s">
        <v>41</v>
      </c>
      <c r="B42" s="19">
        <v>612</v>
      </c>
      <c r="C42" s="104">
        <v>83</v>
      </c>
      <c r="D42" s="102">
        <v>57</v>
      </c>
      <c r="E42" s="37">
        <v>0</v>
      </c>
      <c r="F42" s="37">
        <v>1</v>
      </c>
      <c r="G42" s="19">
        <v>12</v>
      </c>
      <c r="H42" s="37">
        <v>0</v>
      </c>
      <c r="I42" s="19">
        <v>8</v>
      </c>
      <c r="J42" s="37">
        <v>0</v>
      </c>
      <c r="K42" s="19">
        <v>15</v>
      </c>
      <c r="L42" s="37">
        <v>0</v>
      </c>
      <c r="M42" s="19">
        <v>1</v>
      </c>
      <c r="N42" s="37">
        <v>0</v>
      </c>
      <c r="O42" s="37">
        <v>0</v>
      </c>
      <c r="P42" s="37">
        <v>0</v>
      </c>
    </row>
    <row r="43" spans="1:16" ht="12.75" customHeight="1" x14ac:dyDescent="0.3">
      <c r="A43" s="41" t="s">
        <v>42</v>
      </c>
      <c r="B43" s="19">
        <v>7957</v>
      </c>
      <c r="C43" s="104">
        <v>3368</v>
      </c>
      <c r="D43" s="102">
        <v>1467</v>
      </c>
      <c r="E43" s="37">
        <v>0</v>
      </c>
      <c r="F43" s="19">
        <v>19</v>
      </c>
      <c r="G43" s="19">
        <v>706</v>
      </c>
      <c r="H43" s="19">
        <v>33</v>
      </c>
      <c r="I43" s="19">
        <v>164</v>
      </c>
      <c r="J43" s="19">
        <v>20</v>
      </c>
      <c r="K43" s="19">
        <v>300</v>
      </c>
      <c r="L43" s="19">
        <v>269</v>
      </c>
      <c r="M43" s="19">
        <v>19</v>
      </c>
      <c r="N43" s="19">
        <v>50</v>
      </c>
      <c r="O43" s="37">
        <v>0</v>
      </c>
      <c r="P43" s="19">
        <v>1191</v>
      </c>
    </row>
    <row r="44" spans="1:16" ht="12.75" customHeight="1" x14ac:dyDescent="0.3">
      <c r="A44" s="41" t="s">
        <v>43</v>
      </c>
      <c r="B44" s="19">
        <v>1620</v>
      </c>
      <c r="C44" s="104">
        <v>353</v>
      </c>
      <c r="D44" s="102">
        <v>117</v>
      </c>
      <c r="E44" s="37">
        <v>0</v>
      </c>
      <c r="F44" s="37">
        <v>0</v>
      </c>
      <c r="G44" s="19">
        <v>20</v>
      </c>
      <c r="H44" s="37">
        <v>0</v>
      </c>
      <c r="I44" s="19">
        <v>77</v>
      </c>
      <c r="J44" s="19">
        <v>10</v>
      </c>
      <c r="K44" s="19">
        <v>102</v>
      </c>
      <c r="L44" s="37">
        <v>0</v>
      </c>
      <c r="M44" s="19">
        <v>52</v>
      </c>
      <c r="N44" s="19">
        <v>2</v>
      </c>
      <c r="O44" s="37">
        <v>0</v>
      </c>
      <c r="P44" s="37">
        <v>0</v>
      </c>
    </row>
    <row r="45" spans="1:16" ht="12.75" customHeight="1" x14ac:dyDescent="0.3">
      <c r="A45" s="41" t="s">
        <v>44</v>
      </c>
      <c r="B45" s="19">
        <v>30163</v>
      </c>
      <c r="C45" s="104">
        <v>11309</v>
      </c>
      <c r="D45" s="102">
        <v>10038</v>
      </c>
      <c r="E45" s="19">
        <v>1</v>
      </c>
      <c r="F45" s="19">
        <v>3</v>
      </c>
      <c r="G45" s="19">
        <v>42</v>
      </c>
      <c r="H45" s="19">
        <v>1</v>
      </c>
      <c r="I45" s="19">
        <v>161</v>
      </c>
      <c r="J45" s="37">
        <v>0</v>
      </c>
      <c r="K45" s="19">
        <v>20</v>
      </c>
      <c r="L45" s="19">
        <v>1</v>
      </c>
      <c r="M45" s="19">
        <v>17</v>
      </c>
      <c r="N45" s="19">
        <v>14</v>
      </c>
      <c r="O45" s="37">
        <v>0</v>
      </c>
      <c r="P45" s="19">
        <v>1137</v>
      </c>
    </row>
    <row r="46" spans="1:16" ht="12.75" customHeight="1" x14ac:dyDescent="0.3">
      <c r="A46" s="41" t="s">
        <v>45</v>
      </c>
      <c r="B46" s="19">
        <v>15781</v>
      </c>
      <c r="C46" s="104">
        <v>4241</v>
      </c>
      <c r="D46" s="102">
        <v>2467</v>
      </c>
      <c r="E46" s="37">
        <v>1</v>
      </c>
      <c r="F46" s="37">
        <v>28</v>
      </c>
      <c r="G46" s="37">
        <v>0</v>
      </c>
      <c r="H46" s="37">
        <v>15</v>
      </c>
      <c r="I46" s="19">
        <v>414</v>
      </c>
      <c r="J46" s="19">
        <v>273</v>
      </c>
      <c r="K46" s="19">
        <v>290</v>
      </c>
      <c r="L46" s="19">
        <v>665</v>
      </c>
      <c r="M46" s="37">
        <v>0</v>
      </c>
      <c r="N46" s="19">
        <v>137</v>
      </c>
      <c r="O46" s="37">
        <v>0</v>
      </c>
      <c r="P46" s="37">
        <v>472</v>
      </c>
    </row>
    <row r="47" spans="1:16" ht="18" customHeight="1" x14ac:dyDescent="0.3">
      <c r="A47" s="41" t="s">
        <v>46</v>
      </c>
      <c r="B47" s="19">
        <v>4134</v>
      </c>
      <c r="C47" s="104">
        <v>56</v>
      </c>
      <c r="D47" s="102">
        <v>27</v>
      </c>
      <c r="E47" s="19">
        <v>2</v>
      </c>
      <c r="F47" s="37">
        <v>0</v>
      </c>
      <c r="G47" s="19">
        <v>4</v>
      </c>
      <c r="H47" s="37">
        <v>0</v>
      </c>
      <c r="I47" s="19">
        <v>2</v>
      </c>
      <c r="J47" s="19">
        <v>2</v>
      </c>
      <c r="K47" s="19">
        <v>16</v>
      </c>
      <c r="L47" s="19">
        <v>5</v>
      </c>
      <c r="M47" s="37">
        <v>0</v>
      </c>
      <c r="N47" s="37">
        <v>2</v>
      </c>
      <c r="O47" s="37">
        <v>0</v>
      </c>
      <c r="P47" s="37">
        <v>0</v>
      </c>
    </row>
    <row r="48" spans="1:16" ht="12.75" customHeight="1" x14ac:dyDescent="0.3">
      <c r="A48" s="41" t="s">
        <v>47</v>
      </c>
      <c r="B48" s="19">
        <v>1571</v>
      </c>
      <c r="C48" s="104">
        <v>988</v>
      </c>
      <c r="D48" s="102">
        <v>155</v>
      </c>
      <c r="E48" s="37">
        <v>0</v>
      </c>
      <c r="F48" s="37">
        <v>0</v>
      </c>
      <c r="G48" s="37">
        <v>1</v>
      </c>
      <c r="H48" s="37">
        <v>0</v>
      </c>
      <c r="I48" s="19">
        <v>447</v>
      </c>
      <c r="J48" s="37">
        <v>0</v>
      </c>
      <c r="K48" s="19">
        <v>11</v>
      </c>
      <c r="L48" s="37">
        <v>1</v>
      </c>
      <c r="M48" s="19">
        <v>66</v>
      </c>
      <c r="N48" s="19">
        <v>14</v>
      </c>
      <c r="O48" s="37">
        <v>0</v>
      </c>
      <c r="P48" s="19">
        <v>771</v>
      </c>
    </row>
    <row r="49" spans="1:16" ht="12.75" customHeight="1" x14ac:dyDescent="0.3">
      <c r="A49" s="41" t="s">
        <v>48</v>
      </c>
      <c r="B49" s="19">
        <v>2668</v>
      </c>
      <c r="C49" s="104">
        <v>482</v>
      </c>
      <c r="D49" s="102">
        <v>399</v>
      </c>
      <c r="E49" s="37">
        <v>0</v>
      </c>
      <c r="F49" s="37">
        <v>0</v>
      </c>
      <c r="G49" s="37">
        <v>0</v>
      </c>
      <c r="H49" s="37">
        <v>0</v>
      </c>
      <c r="I49" s="19">
        <v>15</v>
      </c>
      <c r="J49" s="37">
        <v>0</v>
      </c>
      <c r="K49" s="19">
        <v>33</v>
      </c>
      <c r="L49" s="37">
        <v>0</v>
      </c>
      <c r="M49" s="37">
        <v>3</v>
      </c>
      <c r="N49" s="19">
        <v>3</v>
      </c>
      <c r="O49" s="37">
        <v>0</v>
      </c>
      <c r="P49" s="19">
        <v>60</v>
      </c>
    </row>
    <row r="50" spans="1:16" ht="12.75" customHeight="1" x14ac:dyDescent="0.3">
      <c r="A50" s="41" t="s">
        <v>49</v>
      </c>
      <c r="B50" s="19">
        <v>359</v>
      </c>
      <c r="C50" s="104">
        <v>251</v>
      </c>
      <c r="D50" s="102">
        <v>38</v>
      </c>
      <c r="E50" s="37">
        <v>0</v>
      </c>
      <c r="F50" s="19">
        <v>2</v>
      </c>
      <c r="G50" s="37">
        <v>0</v>
      </c>
      <c r="H50" s="37">
        <v>1</v>
      </c>
      <c r="I50" s="19">
        <v>48</v>
      </c>
      <c r="J50" s="19">
        <v>190</v>
      </c>
      <c r="K50" s="19">
        <v>6</v>
      </c>
      <c r="L50" s="37">
        <v>0</v>
      </c>
      <c r="M50" s="19">
        <v>12</v>
      </c>
      <c r="N50" s="37">
        <v>4</v>
      </c>
      <c r="O50" s="37">
        <v>0</v>
      </c>
      <c r="P50" s="37">
        <v>0</v>
      </c>
    </row>
    <row r="51" spans="1:16" ht="12.75" customHeight="1" x14ac:dyDescent="0.3">
      <c r="A51" s="41" t="s">
        <v>50</v>
      </c>
      <c r="B51" s="19">
        <v>4852</v>
      </c>
      <c r="C51" s="104">
        <v>1929</v>
      </c>
      <c r="D51" s="102">
        <v>1232</v>
      </c>
      <c r="E51" s="37">
        <v>0</v>
      </c>
      <c r="F51" s="37">
        <v>0</v>
      </c>
      <c r="G51" s="19">
        <v>134</v>
      </c>
      <c r="H51" s="37">
        <v>0</v>
      </c>
      <c r="I51" s="19">
        <v>126</v>
      </c>
      <c r="J51" s="19">
        <v>14</v>
      </c>
      <c r="K51" s="19">
        <v>178</v>
      </c>
      <c r="L51" s="19">
        <v>510</v>
      </c>
      <c r="M51" s="37">
        <v>82</v>
      </c>
      <c r="N51" s="19">
        <v>18</v>
      </c>
      <c r="O51" s="37">
        <v>0</v>
      </c>
      <c r="P51" s="19">
        <v>15</v>
      </c>
    </row>
    <row r="52" spans="1:16" ht="12.75" customHeight="1" x14ac:dyDescent="0.3">
      <c r="A52" s="41" t="s">
        <v>51</v>
      </c>
      <c r="B52" s="19">
        <v>6323</v>
      </c>
      <c r="C52" s="104">
        <v>289</v>
      </c>
      <c r="D52" s="102">
        <v>270</v>
      </c>
      <c r="E52" s="19">
        <v>13</v>
      </c>
      <c r="F52" s="19">
        <v>6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</row>
    <row r="53" spans="1:16" ht="12.75" customHeight="1" x14ac:dyDescent="0.3">
      <c r="A53" s="41" t="s">
        <v>52</v>
      </c>
      <c r="B53" s="19">
        <v>1004</v>
      </c>
      <c r="C53" s="104">
        <v>359</v>
      </c>
      <c r="D53" s="102">
        <v>258</v>
      </c>
      <c r="E53" s="37">
        <v>0</v>
      </c>
      <c r="F53" s="37">
        <v>1</v>
      </c>
      <c r="G53" s="19">
        <v>1</v>
      </c>
      <c r="H53" s="37">
        <v>0</v>
      </c>
      <c r="I53" s="19">
        <v>7</v>
      </c>
      <c r="J53" s="37">
        <v>0</v>
      </c>
      <c r="K53" s="19">
        <v>18</v>
      </c>
      <c r="L53" s="19">
        <v>4</v>
      </c>
      <c r="M53" s="19">
        <v>9</v>
      </c>
      <c r="N53" s="19">
        <v>1</v>
      </c>
      <c r="O53" s="37">
        <v>0</v>
      </c>
      <c r="P53" s="19">
        <v>89</v>
      </c>
    </row>
    <row r="54" spans="1:16" ht="12.75" customHeight="1" x14ac:dyDescent="0.3">
      <c r="A54" s="41" t="s">
        <v>53</v>
      </c>
      <c r="B54" s="19">
        <v>988</v>
      </c>
      <c r="C54" s="104">
        <v>354</v>
      </c>
      <c r="D54" s="102">
        <v>318</v>
      </c>
      <c r="E54" s="37">
        <v>0</v>
      </c>
      <c r="F54" s="37">
        <v>0</v>
      </c>
      <c r="G54" s="19">
        <v>1</v>
      </c>
      <c r="H54" s="37">
        <v>0</v>
      </c>
      <c r="I54" s="19">
        <v>18</v>
      </c>
      <c r="J54" s="19">
        <v>1</v>
      </c>
      <c r="K54" s="19">
        <v>11</v>
      </c>
      <c r="L54" s="19">
        <v>1</v>
      </c>
      <c r="M54" s="37">
        <v>1</v>
      </c>
      <c r="N54" s="19">
        <v>9</v>
      </c>
      <c r="O54" s="37">
        <v>0</v>
      </c>
      <c r="P54" s="37">
        <v>0</v>
      </c>
    </row>
    <row r="55" spans="1:16" ht="12.75" customHeight="1" x14ac:dyDescent="0.3">
      <c r="A55" s="41" t="s">
        <v>54</v>
      </c>
      <c r="B55" s="19">
        <v>60</v>
      </c>
      <c r="C55" s="104">
        <v>1</v>
      </c>
      <c r="D55" s="135">
        <v>0</v>
      </c>
      <c r="E55" s="37">
        <v>1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</row>
    <row r="56" spans="1:16" ht="12.75" customHeight="1" x14ac:dyDescent="0.3">
      <c r="A56" s="41" t="s">
        <v>55</v>
      </c>
      <c r="B56" s="19">
        <v>8174</v>
      </c>
      <c r="C56" s="104">
        <v>1349</v>
      </c>
      <c r="D56" s="102">
        <v>1096</v>
      </c>
      <c r="E56" s="37">
        <v>0</v>
      </c>
      <c r="F56" s="37">
        <v>0</v>
      </c>
      <c r="G56" s="37">
        <v>0</v>
      </c>
      <c r="H56" s="37">
        <v>3</v>
      </c>
      <c r="I56" s="19">
        <v>164</v>
      </c>
      <c r="J56" s="19">
        <v>2</v>
      </c>
      <c r="K56" s="19">
        <v>106</v>
      </c>
      <c r="L56" s="19">
        <v>6</v>
      </c>
      <c r="M56" s="19">
        <v>7</v>
      </c>
      <c r="N56" s="19">
        <v>11</v>
      </c>
      <c r="O56" s="37">
        <v>0</v>
      </c>
      <c r="P56" s="37">
        <v>0</v>
      </c>
    </row>
    <row r="57" spans="1:16" ht="18" customHeight="1" x14ac:dyDescent="0.3">
      <c r="A57" s="41" t="s">
        <v>56</v>
      </c>
      <c r="B57" s="19">
        <v>36619</v>
      </c>
      <c r="C57" s="104">
        <v>13301</v>
      </c>
      <c r="D57" s="102">
        <v>11341</v>
      </c>
      <c r="E57" s="19">
        <v>386</v>
      </c>
      <c r="F57" s="37">
        <v>0</v>
      </c>
      <c r="G57" s="19">
        <v>14</v>
      </c>
      <c r="H57" s="19">
        <v>2</v>
      </c>
      <c r="I57" s="19">
        <v>142</v>
      </c>
      <c r="J57" s="19">
        <v>12</v>
      </c>
      <c r="K57" s="19">
        <v>161</v>
      </c>
      <c r="L57" s="19">
        <v>341</v>
      </c>
      <c r="M57" s="19">
        <v>47</v>
      </c>
      <c r="N57" s="19">
        <v>68</v>
      </c>
      <c r="O57" s="37">
        <v>0</v>
      </c>
      <c r="P57" s="19">
        <v>1595</v>
      </c>
    </row>
    <row r="58" spans="1:16" ht="12.75" customHeight="1" x14ac:dyDescent="0.3">
      <c r="A58" s="41" t="s">
        <v>57</v>
      </c>
      <c r="B58" s="19">
        <v>1372</v>
      </c>
      <c r="C58" s="104">
        <v>499</v>
      </c>
      <c r="D58" s="102">
        <v>136</v>
      </c>
      <c r="E58" s="19">
        <v>2</v>
      </c>
      <c r="F58" s="19">
        <v>3</v>
      </c>
      <c r="G58" s="19">
        <v>4</v>
      </c>
      <c r="H58" s="37">
        <v>0</v>
      </c>
      <c r="I58" s="19">
        <v>163</v>
      </c>
      <c r="J58" s="19">
        <v>22</v>
      </c>
      <c r="K58" s="19">
        <v>112</v>
      </c>
      <c r="L58" s="37">
        <v>0</v>
      </c>
      <c r="M58" s="19">
        <v>5</v>
      </c>
      <c r="N58" s="19">
        <v>42</v>
      </c>
      <c r="O58" s="37">
        <v>0</v>
      </c>
      <c r="P58" s="19">
        <v>58</v>
      </c>
    </row>
    <row r="59" spans="1:16" ht="12.75" customHeight="1" x14ac:dyDescent="0.3">
      <c r="A59" s="41" t="s">
        <v>58</v>
      </c>
      <c r="B59" s="19">
        <v>6538</v>
      </c>
      <c r="C59" s="104">
        <v>4786</v>
      </c>
      <c r="D59" s="102">
        <v>1308</v>
      </c>
      <c r="E59" s="37">
        <v>0</v>
      </c>
      <c r="F59" s="37">
        <v>0</v>
      </c>
      <c r="G59" s="19">
        <v>260</v>
      </c>
      <c r="H59" s="37">
        <v>0</v>
      </c>
      <c r="I59" s="19">
        <v>517</v>
      </c>
      <c r="J59" s="37">
        <v>0</v>
      </c>
      <c r="K59" s="19">
        <v>125</v>
      </c>
      <c r="L59" s="19">
        <v>10</v>
      </c>
      <c r="M59" s="19">
        <v>28</v>
      </c>
      <c r="N59" s="19">
        <v>98</v>
      </c>
      <c r="O59" s="37">
        <v>0</v>
      </c>
      <c r="P59" s="19">
        <v>3082</v>
      </c>
    </row>
    <row r="60" spans="1:16" ht="12.75" customHeight="1" x14ac:dyDescent="0.3">
      <c r="A60" s="42" t="s">
        <v>59</v>
      </c>
      <c r="B60" s="20">
        <v>262</v>
      </c>
      <c r="C60" s="105">
        <v>227</v>
      </c>
      <c r="D60" s="103">
        <v>53</v>
      </c>
      <c r="E60" s="37">
        <v>0</v>
      </c>
      <c r="F60" s="37">
        <v>0</v>
      </c>
      <c r="G60" s="20">
        <v>174</v>
      </c>
      <c r="H60" s="37">
        <v>0</v>
      </c>
      <c r="I60" s="20">
        <v>10</v>
      </c>
      <c r="J60" s="37">
        <v>0</v>
      </c>
      <c r="K60" s="20">
        <v>17</v>
      </c>
      <c r="L60" s="37">
        <v>0</v>
      </c>
      <c r="M60" s="37">
        <v>1</v>
      </c>
      <c r="N60" s="37">
        <v>1</v>
      </c>
      <c r="O60" s="37">
        <v>0</v>
      </c>
      <c r="P60" s="37">
        <v>0</v>
      </c>
    </row>
    <row r="61" spans="1:16" ht="12.75" customHeight="1" x14ac:dyDescent="0.25">
      <c r="A61" s="241" t="s">
        <v>262</v>
      </c>
      <c r="B61" s="241"/>
      <c r="C61" s="241"/>
      <c r="D61" s="241"/>
      <c r="E61" s="241"/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</row>
    <row r="62" spans="1:16" ht="12.75" customHeight="1" x14ac:dyDescent="0.25">
      <c r="A62" s="146" t="s">
        <v>259</v>
      </c>
    </row>
  </sheetData>
  <phoneticPr fontId="0" type="noConversion"/>
  <printOptions horizontalCentered="1" verticalCentered="1"/>
  <pageMargins left="0.25" right="0.25" top="0.25" bottom="0.5" header="0.5" footer="0.5"/>
  <pageSetup scale="66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62"/>
  <sheetViews>
    <sheetView topLeftCell="A46" zoomScale="85" zoomScaleNormal="85" zoomScaleSheetLayoutView="100" workbookViewId="0">
      <selection activeCell="A61" sqref="A61:P61"/>
    </sheetView>
  </sheetViews>
  <sheetFormatPr defaultColWidth="9.08984375" defaultRowHeight="12.75" customHeight="1" x14ac:dyDescent="0.25"/>
  <cols>
    <col min="1" max="1" width="15.7265625" style="2" customWidth="1"/>
    <col min="2" max="2" width="10.453125" style="2" bestFit="1" customWidth="1"/>
    <col min="3" max="3" width="13.453125" style="2" bestFit="1" customWidth="1"/>
    <col min="4" max="4" width="13.08984375" style="2" bestFit="1" customWidth="1"/>
    <col min="5" max="5" width="12" style="2" customWidth="1"/>
    <col min="6" max="6" width="12.26953125" style="2" bestFit="1" customWidth="1"/>
    <col min="7" max="7" width="11.26953125" style="2" bestFit="1" customWidth="1"/>
    <col min="8" max="8" width="10.90625" style="2" bestFit="1" customWidth="1"/>
    <col min="9" max="9" width="8.453125" style="2" customWidth="1"/>
    <col min="10" max="10" width="11.26953125" style="2" bestFit="1" customWidth="1"/>
    <col min="11" max="11" width="10.7265625" style="2" bestFit="1" customWidth="1"/>
    <col min="12" max="12" width="9.7265625" style="2" bestFit="1" customWidth="1"/>
    <col min="13" max="13" width="12.26953125" style="2" bestFit="1" customWidth="1"/>
    <col min="14" max="14" width="11.453125" style="2" bestFit="1" customWidth="1"/>
    <col min="15" max="15" width="10.453125" style="2" bestFit="1" customWidth="1"/>
    <col min="16" max="16" width="9.7265625" style="2" bestFit="1" customWidth="1"/>
    <col min="17" max="16384" width="9.08984375" style="2"/>
  </cols>
  <sheetData>
    <row r="1" spans="1:17" s="109" customFormat="1" ht="12.75" customHeight="1" x14ac:dyDescent="0.3">
      <c r="A1" s="176" t="s">
        <v>196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1:17" s="109" customFormat="1" ht="12.75" customHeight="1" x14ac:dyDescent="0.3">
      <c r="A2" s="176" t="s">
        <v>197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7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</row>
    <row r="4" spans="1:17" s="4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</row>
    <row r="5" spans="1:17" s="3" customFormat="1" ht="45" customHeight="1" x14ac:dyDescent="0.3">
      <c r="A5" s="61" t="s">
        <v>0</v>
      </c>
      <c r="B5" s="21" t="s">
        <v>148</v>
      </c>
      <c r="C5" s="101" t="s">
        <v>149</v>
      </c>
      <c r="D5" s="100" t="s">
        <v>132</v>
      </c>
      <c r="E5" s="21" t="s">
        <v>144</v>
      </c>
      <c r="F5" s="21" t="s">
        <v>130</v>
      </c>
      <c r="G5" s="21" t="s">
        <v>133</v>
      </c>
      <c r="H5" s="21" t="s">
        <v>134</v>
      </c>
      <c r="I5" s="21" t="s">
        <v>135</v>
      </c>
      <c r="J5" s="21" t="s">
        <v>136</v>
      </c>
      <c r="K5" s="21" t="s">
        <v>137</v>
      </c>
      <c r="L5" s="21" t="s">
        <v>138</v>
      </c>
      <c r="M5" s="21" t="s">
        <v>139</v>
      </c>
      <c r="N5" s="21" t="s">
        <v>145</v>
      </c>
      <c r="O5" s="21" t="s">
        <v>141</v>
      </c>
      <c r="P5" s="61" t="s">
        <v>255</v>
      </c>
      <c r="Q5" s="58"/>
    </row>
    <row r="6" spans="1:17" s="3" customFormat="1" ht="12.75" customHeight="1" x14ac:dyDescent="0.3">
      <c r="A6" s="33" t="s">
        <v>3</v>
      </c>
      <c r="B6" s="39">
        <f>SUM(B7:B60)</f>
        <v>603582</v>
      </c>
      <c r="C6" s="56">
        <f>SUM(C7:C60)</f>
        <v>236758</v>
      </c>
      <c r="D6" s="35">
        <f>'6A'!D6/$C6</f>
        <v>0.76619586244181825</v>
      </c>
      <c r="E6" s="25">
        <f>'6A'!E6/$C6</f>
        <v>7.5393439714814287E-3</v>
      </c>
      <c r="F6" s="25">
        <f>'6A'!F6/$C6</f>
        <v>5.1149274786913218E-3</v>
      </c>
      <c r="G6" s="25">
        <f>'6A'!G6/$C6</f>
        <v>1.0770491387830611E-2</v>
      </c>
      <c r="H6" s="25">
        <f>'6A'!H6/$C6</f>
        <v>3.1677915846560625E-4</v>
      </c>
      <c r="I6" s="25">
        <f>'6A'!I6/$C6</f>
        <v>0.14681235692141342</v>
      </c>
      <c r="J6" s="25">
        <f>'6A'!J6/$C6</f>
        <v>6.3144645587477509E-3</v>
      </c>
      <c r="K6" s="25">
        <f>'6A'!K6/$C6</f>
        <v>3.9766343692715769E-2</v>
      </c>
      <c r="L6" s="25">
        <f>'6A'!L6/$C6</f>
        <v>2.3551474501389606E-2</v>
      </c>
      <c r="M6" s="25">
        <f>'6A'!M6/$C6</f>
        <v>6.5805590518588598E-3</v>
      </c>
      <c r="N6" s="25">
        <f>'6A'!N6/$C6</f>
        <v>6.0737123983138899E-3</v>
      </c>
      <c r="O6" s="25">
        <f>'6A'!O6/$C6</f>
        <v>0</v>
      </c>
      <c r="P6" s="25">
        <v>9.3861513687600651E-2</v>
      </c>
    </row>
    <row r="7" spans="1:17" ht="18" customHeight="1" x14ac:dyDescent="0.3">
      <c r="A7" s="41" t="s">
        <v>7</v>
      </c>
      <c r="B7" s="39">
        <f>'6A'!B7</f>
        <v>2323</v>
      </c>
      <c r="C7" s="56">
        <f>'6A'!C7</f>
        <v>848</v>
      </c>
      <c r="D7" s="35">
        <f>'6A'!D7/$C7</f>
        <v>0.82311320754716977</v>
      </c>
      <c r="E7" s="25">
        <f>'6A'!E7/$C7</f>
        <v>2.3584905660377358E-3</v>
      </c>
      <c r="F7" s="25">
        <f>'6A'!F7/$C7</f>
        <v>5.7783018867924529E-2</v>
      </c>
      <c r="G7" s="25">
        <f>'6A'!G7/$C7</f>
        <v>5.6603773584905662E-2</v>
      </c>
      <c r="H7" s="25">
        <f>'6A'!H7/$C7</f>
        <v>0</v>
      </c>
      <c r="I7" s="25">
        <f>'6A'!I7/$C7</f>
        <v>1.4150943396226415E-2</v>
      </c>
      <c r="J7" s="25">
        <f>'6A'!J7/$C7</f>
        <v>0</v>
      </c>
      <c r="K7" s="25">
        <f>'6A'!K7/$C7</f>
        <v>2.358490566037736E-2</v>
      </c>
      <c r="L7" s="25">
        <f>'6A'!L7/$C7</f>
        <v>3.7735849056603772E-2</v>
      </c>
      <c r="M7" s="25">
        <f>'6A'!M7/$C7</f>
        <v>0</v>
      </c>
      <c r="N7" s="25">
        <f>'6A'!N7/$C7</f>
        <v>5.89622641509434E-3</v>
      </c>
      <c r="O7" s="25">
        <f>'6A'!O7/$C7</f>
        <v>0</v>
      </c>
      <c r="P7" s="25">
        <v>4.6951748049696616E-2</v>
      </c>
    </row>
    <row r="8" spans="1:17" ht="12.75" customHeight="1" x14ac:dyDescent="0.3">
      <c r="A8" s="41" t="s">
        <v>8</v>
      </c>
      <c r="B8" s="39">
        <f>'6A'!B8</f>
        <v>1392</v>
      </c>
      <c r="C8" s="56">
        <f>'6A'!C8</f>
        <v>570</v>
      </c>
      <c r="D8" s="35">
        <f>'6A'!D8/$C8</f>
        <v>0.68947368421052635</v>
      </c>
      <c r="E8" s="25">
        <f>'6A'!E8/$C8</f>
        <v>0</v>
      </c>
      <c r="F8" s="25">
        <f>'6A'!F8/$C8</f>
        <v>1.7543859649122807E-3</v>
      </c>
      <c r="G8" s="25">
        <f>'6A'!G8/$C8</f>
        <v>8.771929824561403E-3</v>
      </c>
      <c r="H8" s="25">
        <f>'6A'!H8/$C8</f>
        <v>1.4035087719298246E-2</v>
      </c>
      <c r="I8" s="25">
        <f>'6A'!I8/$C8</f>
        <v>0.31052631578947371</v>
      </c>
      <c r="J8" s="25">
        <f>'6A'!J8/$C8</f>
        <v>0.13859649122807016</v>
      </c>
      <c r="K8" s="25">
        <f>'6A'!K8/$C8</f>
        <v>3.5087719298245612E-2</v>
      </c>
      <c r="L8" s="25">
        <f>'6A'!L8/$C8</f>
        <v>8.771929824561403E-3</v>
      </c>
      <c r="M8" s="25">
        <f>'6A'!M8/$C8</f>
        <v>2.2807017543859651E-2</v>
      </c>
      <c r="N8" s="25">
        <f>'6A'!N8/$C8</f>
        <v>1.7543859649122807E-3</v>
      </c>
      <c r="O8" s="25">
        <f>'6A'!O8/$C8</f>
        <v>0</v>
      </c>
      <c r="P8" s="25">
        <v>9.0196078431372548E-2</v>
      </c>
    </row>
    <row r="9" spans="1:17" ht="12.75" customHeight="1" x14ac:dyDescent="0.3">
      <c r="A9" s="41" t="s">
        <v>9</v>
      </c>
      <c r="B9" s="39">
        <f>'6A'!B9</f>
        <v>2476</v>
      </c>
      <c r="C9" s="56">
        <f>'6A'!C9</f>
        <v>349</v>
      </c>
      <c r="D9" s="35">
        <f>'6A'!D9/$C9</f>
        <v>0.88825214899713467</v>
      </c>
      <c r="E9" s="25">
        <f>'6A'!E9/$C9</f>
        <v>0</v>
      </c>
      <c r="F9" s="25">
        <f>'6A'!F9/$C9</f>
        <v>0</v>
      </c>
      <c r="G9" s="25">
        <f>'6A'!G9/$C9</f>
        <v>5.7306590257879654E-3</v>
      </c>
      <c r="H9" s="25">
        <f>'6A'!H9/$C9</f>
        <v>0</v>
      </c>
      <c r="I9" s="25">
        <f>'6A'!I9/$C9</f>
        <v>2.865329512893983E-2</v>
      </c>
      <c r="J9" s="25">
        <f>'6A'!J9/$C9</f>
        <v>4.2979942693409739E-2</v>
      </c>
      <c r="K9" s="25">
        <f>'6A'!K9/$C9</f>
        <v>2.0057306590257881E-2</v>
      </c>
      <c r="L9" s="25">
        <f>'6A'!L9/$C9</f>
        <v>5.7306590257879654E-3</v>
      </c>
      <c r="M9" s="25">
        <f>'6A'!M9/$C9</f>
        <v>0</v>
      </c>
      <c r="N9" s="25">
        <f>'6A'!N9/$C9</f>
        <v>4.8710601719197708E-2</v>
      </c>
      <c r="O9" s="25">
        <f>'6A'!O9/$C9</f>
        <v>0</v>
      </c>
      <c r="P9" s="25">
        <v>2.2271714922048998E-4</v>
      </c>
    </row>
    <row r="10" spans="1:17" ht="12.75" customHeight="1" x14ac:dyDescent="0.3">
      <c r="A10" s="41" t="s">
        <v>10</v>
      </c>
      <c r="B10" s="39">
        <f>'6A'!B10</f>
        <v>847</v>
      </c>
      <c r="C10" s="56">
        <f>'6A'!C10</f>
        <v>151</v>
      </c>
      <c r="D10" s="35">
        <f>'6A'!D10/$C10</f>
        <v>0.66225165562913912</v>
      </c>
      <c r="E10" s="25">
        <f>'6A'!E10/$C10</f>
        <v>0</v>
      </c>
      <c r="F10" s="25">
        <f>'6A'!F10/$C10</f>
        <v>1.9867549668874173E-2</v>
      </c>
      <c r="G10" s="25">
        <f>'6A'!G10/$C10</f>
        <v>4.6357615894039736E-2</v>
      </c>
      <c r="H10" s="25">
        <f>'6A'!H10/$C10</f>
        <v>6.6225165562913907E-3</v>
      </c>
      <c r="I10" s="25">
        <f>'6A'!I10/$C10</f>
        <v>0.23178807947019867</v>
      </c>
      <c r="J10" s="25">
        <f>'6A'!J10/$C10</f>
        <v>3.3112582781456956E-2</v>
      </c>
      <c r="K10" s="25">
        <f>'6A'!K10/$C10</f>
        <v>4.6357615894039736E-2</v>
      </c>
      <c r="L10" s="25">
        <f>'6A'!L10/$C10</f>
        <v>0</v>
      </c>
      <c r="M10" s="25">
        <f>'6A'!M10/$C10</f>
        <v>0</v>
      </c>
      <c r="N10" s="25">
        <f>'6A'!N10/$C10</f>
        <v>0</v>
      </c>
      <c r="O10" s="25">
        <f>'6A'!O10/$C10</f>
        <v>0</v>
      </c>
      <c r="P10" s="25">
        <v>4.3252595155709339E-2</v>
      </c>
    </row>
    <row r="11" spans="1:17" ht="12.75" customHeight="1" x14ac:dyDescent="0.3">
      <c r="A11" s="41" t="s">
        <v>11</v>
      </c>
      <c r="B11" s="39">
        <f>'6A'!B11</f>
        <v>221524</v>
      </c>
      <c r="C11" s="56">
        <f>'6A'!C11</f>
        <v>119369</v>
      </c>
      <c r="D11" s="35">
        <f>'6A'!D11/$C11</f>
        <v>0.74512645661771482</v>
      </c>
      <c r="E11" s="25">
        <f>'6A'!E11/$C11</f>
        <v>8.3773844130385616E-3</v>
      </c>
      <c r="F11" s="25">
        <f>'6A'!F11/$C11</f>
        <v>8.8548953245817588E-3</v>
      </c>
      <c r="G11" s="25">
        <f>'6A'!G11/$C11</f>
        <v>5.1856009516708691E-3</v>
      </c>
      <c r="H11" s="25">
        <f>'6A'!H11/$C11</f>
        <v>0</v>
      </c>
      <c r="I11" s="25">
        <f>'6A'!I11/$C11</f>
        <v>0.21347250961304862</v>
      </c>
      <c r="J11" s="25">
        <f>'6A'!J11/$C11</f>
        <v>2.5886117836289154E-3</v>
      </c>
      <c r="K11" s="25">
        <f>'6A'!K11/$C11</f>
        <v>4.9736531260209937E-2</v>
      </c>
      <c r="L11" s="25">
        <f>'6A'!L11/$C11</f>
        <v>2.0801045497574746E-2</v>
      </c>
      <c r="M11" s="25">
        <f>'6A'!M11/$C11</f>
        <v>7.7239484288215534E-3</v>
      </c>
      <c r="N11" s="25">
        <f>'6A'!N11/$C11</f>
        <v>2.9655940822156507E-3</v>
      </c>
      <c r="O11" s="25">
        <f>'6A'!O11/$C11</f>
        <v>0</v>
      </c>
      <c r="P11" s="25">
        <v>2.1248787891563724E-2</v>
      </c>
    </row>
    <row r="12" spans="1:17" ht="12.75" customHeight="1" x14ac:dyDescent="0.3">
      <c r="A12" s="41" t="s">
        <v>12</v>
      </c>
      <c r="B12" s="39">
        <f>'6A'!B12</f>
        <v>6772</v>
      </c>
      <c r="C12" s="56">
        <f>'6A'!C12</f>
        <v>4423</v>
      </c>
      <c r="D12" s="35">
        <f>'6A'!D12/$C12</f>
        <v>0.23988243273796067</v>
      </c>
      <c r="E12" s="25">
        <f>'6A'!E12/$C12</f>
        <v>8.1392719873389103E-3</v>
      </c>
      <c r="F12" s="25">
        <f>'6A'!F12/$C12</f>
        <v>0</v>
      </c>
      <c r="G12" s="25">
        <f>'6A'!G12/$C12</f>
        <v>1.5826362197603437E-3</v>
      </c>
      <c r="H12" s="25">
        <f>'6A'!H12/$C12</f>
        <v>9.0436355414876782E-4</v>
      </c>
      <c r="I12" s="25">
        <f>'6A'!I12/$C12</f>
        <v>0.78724847388650232</v>
      </c>
      <c r="J12" s="25">
        <f>'6A'!J12/$C12</f>
        <v>7.9131810988017186E-3</v>
      </c>
      <c r="K12" s="25">
        <f>'6A'!K12/$C12</f>
        <v>0.14198507800135654</v>
      </c>
      <c r="L12" s="25">
        <f>'6A'!L12/$C12</f>
        <v>1.8087271082975356E-3</v>
      </c>
      <c r="M12" s="25">
        <f>'6A'!M12/$C12</f>
        <v>5.6522722134297989E-3</v>
      </c>
      <c r="N12" s="25">
        <f>'6A'!N12/$C12</f>
        <v>2.0348179968347275E-2</v>
      </c>
      <c r="O12" s="25">
        <f>'6A'!O12/$C12</f>
        <v>0</v>
      </c>
      <c r="P12" s="25">
        <v>9.6886741814278046E-2</v>
      </c>
    </row>
    <row r="13" spans="1:17" ht="12.75" customHeight="1" x14ac:dyDescent="0.3">
      <c r="A13" s="41" t="s">
        <v>13</v>
      </c>
      <c r="B13" s="39">
        <f>'6A'!B13</f>
        <v>2485</v>
      </c>
      <c r="C13" s="56">
        <f>'6A'!C13</f>
        <v>179</v>
      </c>
      <c r="D13" s="35">
        <f>'6A'!D13/$C13</f>
        <v>0.84357541899441346</v>
      </c>
      <c r="E13" s="25">
        <f>'6A'!E13/$C13</f>
        <v>1.6759776536312849E-2</v>
      </c>
      <c r="F13" s="25">
        <f>'6A'!F13/$C13</f>
        <v>0</v>
      </c>
      <c r="G13" s="25">
        <f>'6A'!G13/$C13</f>
        <v>0</v>
      </c>
      <c r="H13" s="25">
        <f>'6A'!H13/$C13</f>
        <v>0</v>
      </c>
      <c r="I13" s="25">
        <f>'6A'!I13/$C13</f>
        <v>0.1005586592178771</v>
      </c>
      <c r="J13" s="25">
        <f>'6A'!J13/$C13</f>
        <v>0</v>
      </c>
      <c r="K13" s="25">
        <f>'6A'!K13/$C13</f>
        <v>2.7932960893854747E-2</v>
      </c>
      <c r="L13" s="25">
        <f>'6A'!L13/$C13</f>
        <v>0</v>
      </c>
      <c r="M13" s="25">
        <f>'6A'!M13/$C13</f>
        <v>1.6759776536312849E-2</v>
      </c>
      <c r="N13" s="25">
        <f>'6A'!N13/$C13</f>
        <v>0</v>
      </c>
      <c r="O13" s="25">
        <f>'6A'!O13/$C13</f>
        <v>0</v>
      </c>
      <c r="P13" s="25">
        <v>0</v>
      </c>
    </row>
    <row r="14" spans="1:17" ht="12.75" customHeight="1" x14ac:dyDescent="0.3">
      <c r="A14" s="41" t="s">
        <v>14</v>
      </c>
      <c r="B14" s="39">
        <f>'6A'!B14</f>
        <v>529</v>
      </c>
      <c r="C14" s="56">
        <f>'6A'!C14</f>
        <v>134</v>
      </c>
      <c r="D14" s="35">
        <f>'6A'!D14/$C14</f>
        <v>0.9925373134328358</v>
      </c>
      <c r="E14" s="25">
        <f>'6A'!E14/$C14</f>
        <v>0</v>
      </c>
      <c r="F14" s="25">
        <f>'6A'!F14/$C14</f>
        <v>0</v>
      </c>
      <c r="G14" s="25">
        <f>'6A'!G14/$C14</f>
        <v>0</v>
      </c>
      <c r="H14" s="25">
        <f>'6A'!H14/$C14</f>
        <v>0</v>
      </c>
      <c r="I14" s="25">
        <f>'6A'!I14/$C14</f>
        <v>7.462686567164179E-3</v>
      </c>
      <c r="J14" s="25">
        <f>'6A'!J14/$C14</f>
        <v>0</v>
      </c>
      <c r="K14" s="25">
        <f>'6A'!K14/$C14</f>
        <v>0</v>
      </c>
      <c r="L14" s="25">
        <f>'6A'!L14/$C14</f>
        <v>0</v>
      </c>
      <c r="M14" s="25">
        <f>'6A'!M14/$C14</f>
        <v>0</v>
      </c>
      <c r="N14" s="25">
        <f>'6A'!N14/$C14</f>
        <v>0</v>
      </c>
      <c r="O14" s="25">
        <f>'6A'!O14/$C14</f>
        <v>0</v>
      </c>
      <c r="P14" s="25">
        <v>0</v>
      </c>
    </row>
    <row r="15" spans="1:17" ht="12.75" customHeight="1" x14ac:dyDescent="0.3">
      <c r="A15" s="41" t="s">
        <v>76</v>
      </c>
      <c r="B15" s="39">
        <f>'6A'!B15</f>
        <v>4584</v>
      </c>
      <c r="C15" s="56">
        <f>'6A'!C15</f>
        <v>952</v>
      </c>
      <c r="D15" s="35">
        <f>'6A'!D15/$C15</f>
        <v>0.43697478991596639</v>
      </c>
      <c r="E15" s="25">
        <f>'6A'!E15/$C15</f>
        <v>0</v>
      </c>
      <c r="F15" s="25">
        <f>'6A'!F15/$C15</f>
        <v>0</v>
      </c>
      <c r="G15" s="25">
        <f>'6A'!G15/$C15</f>
        <v>1.0504201680672268E-3</v>
      </c>
      <c r="H15" s="25">
        <f>'6A'!H15/$C15</f>
        <v>1.0504201680672268E-3</v>
      </c>
      <c r="I15" s="25">
        <f>'6A'!I15/$C15</f>
        <v>0.16491596638655462</v>
      </c>
      <c r="J15" s="25">
        <f>'6A'!J15/$C15</f>
        <v>0</v>
      </c>
      <c r="K15" s="25">
        <f>'6A'!K15/$C15</f>
        <v>0.10084033613445378</v>
      </c>
      <c r="L15" s="25">
        <f>'6A'!L15/$C15</f>
        <v>0</v>
      </c>
      <c r="M15" s="25">
        <f>'6A'!M15/$C15</f>
        <v>0</v>
      </c>
      <c r="N15" s="25">
        <f>'6A'!N15/$C15</f>
        <v>7.1428571428571425E-2</v>
      </c>
      <c r="O15" s="25">
        <f>'6A'!O15/$C15</f>
        <v>0</v>
      </c>
      <c r="P15" s="25">
        <v>0</v>
      </c>
    </row>
    <row r="16" spans="1:17" ht="12.75" customHeight="1" x14ac:dyDescent="0.3">
      <c r="A16" s="41" t="s">
        <v>15</v>
      </c>
      <c r="B16" s="39">
        <f>'6A'!B16</f>
        <v>10954</v>
      </c>
      <c r="C16" s="56">
        <f>'6A'!C16</f>
        <v>826</v>
      </c>
      <c r="D16" s="35">
        <f>'6A'!D16/$C16</f>
        <v>0.65012106537530268</v>
      </c>
      <c r="E16" s="25">
        <f>'6A'!E16/$C16</f>
        <v>3.8740920096852302E-2</v>
      </c>
      <c r="F16" s="25">
        <f>'6A'!F16/$C16</f>
        <v>0</v>
      </c>
      <c r="G16" s="25">
        <f>'6A'!G16/$C16</f>
        <v>8.4745762711864406E-3</v>
      </c>
      <c r="H16" s="25">
        <f>'6A'!H16/$C16</f>
        <v>0</v>
      </c>
      <c r="I16" s="25">
        <f>'6A'!I16/$C16</f>
        <v>8.2324455205811137E-2</v>
      </c>
      <c r="J16" s="25">
        <f>'6A'!J16/$C16</f>
        <v>0</v>
      </c>
      <c r="K16" s="25">
        <f>'6A'!K16/$C16</f>
        <v>3.9951573849878935E-2</v>
      </c>
      <c r="L16" s="25">
        <f>'6A'!L16/$C16</f>
        <v>0.21186440677966101</v>
      </c>
      <c r="M16" s="25">
        <f>'6A'!M16/$C16</f>
        <v>0</v>
      </c>
      <c r="N16" s="25">
        <f>'6A'!N16/$C16</f>
        <v>0</v>
      </c>
      <c r="O16" s="25">
        <f>'6A'!O16/$C16</f>
        <v>0</v>
      </c>
      <c r="P16" s="25">
        <v>0.16554127641036812</v>
      </c>
    </row>
    <row r="17" spans="1:16" ht="18" customHeight="1" x14ac:dyDescent="0.3">
      <c r="A17" s="41" t="s">
        <v>16</v>
      </c>
      <c r="B17" s="39">
        <f>'6A'!B17</f>
        <v>1413</v>
      </c>
      <c r="C17" s="56">
        <f>'6A'!C17</f>
        <v>110</v>
      </c>
      <c r="D17" s="35">
        <f>'6A'!D17/$C17</f>
        <v>0.82727272727272727</v>
      </c>
      <c r="E17" s="25">
        <f>'6A'!E17/$C17</f>
        <v>0</v>
      </c>
      <c r="F17" s="25">
        <f>'6A'!F17/$C17</f>
        <v>0</v>
      </c>
      <c r="G17" s="25">
        <f>'6A'!G17/$C17</f>
        <v>6.363636363636363E-2</v>
      </c>
      <c r="H17" s="25">
        <f>'6A'!H17/$C17</f>
        <v>0</v>
      </c>
      <c r="I17" s="25">
        <f>'6A'!I17/$C17</f>
        <v>5.4545454545454543E-2</v>
      </c>
      <c r="J17" s="25">
        <f>'6A'!J17/$C17</f>
        <v>9.0909090909090905E-3</v>
      </c>
      <c r="K17" s="25">
        <f>'6A'!K17/$C17</f>
        <v>3.6363636363636362E-2</v>
      </c>
      <c r="L17" s="25">
        <f>'6A'!L17/$C17</f>
        <v>3.6363636363636362E-2</v>
      </c>
      <c r="M17" s="25">
        <f>'6A'!M17/$C17</f>
        <v>0</v>
      </c>
      <c r="N17" s="25">
        <f>'6A'!N17/$C17</f>
        <v>2.7272727272727271E-2</v>
      </c>
      <c r="O17" s="25">
        <f>'6A'!O17/$C17</f>
        <v>0</v>
      </c>
      <c r="P17" s="25">
        <v>3.3645655877342417E-2</v>
      </c>
    </row>
    <row r="18" spans="1:16" ht="12.75" customHeight="1" x14ac:dyDescent="0.3">
      <c r="A18" s="41" t="s">
        <v>17</v>
      </c>
      <c r="B18" s="39">
        <f>'6A'!B18</f>
        <v>211</v>
      </c>
      <c r="C18" s="56">
        <f>'6A'!C18</f>
        <v>6</v>
      </c>
      <c r="D18" s="35">
        <f>'6A'!D18/$C18</f>
        <v>0.33333333333333331</v>
      </c>
      <c r="E18" s="25">
        <f>'6A'!E18/$C18</f>
        <v>0</v>
      </c>
      <c r="F18" s="25">
        <f>'6A'!F18/$C18</f>
        <v>0.16666666666666666</v>
      </c>
      <c r="G18" s="25">
        <f>'6A'!G18/$C18</f>
        <v>0.5</v>
      </c>
      <c r="H18" s="25">
        <f>'6A'!H18/$C18</f>
        <v>0</v>
      </c>
      <c r="I18" s="25">
        <f>'6A'!I18/$C18</f>
        <v>0</v>
      </c>
      <c r="J18" s="25">
        <f>'6A'!J18/$C18</f>
        <v>0</v>
      </c>
      <c r="K18" s="25">
        <f>'6A'!K18/$C18</f>
        <v>0</v>
      </c>
      <c r="L18" s="25">
        <f>'6A'!L18/$C18</f>
        <v>0</v>
      </c>
      <c r="M18" s="25">
        <f>'6A'!M18/$C18</f>
        <v>0</v>
      </c>
      <c r="N18" s="25">
        <f>'6A'!N18/$C18</f>
        <v>0</v>
      </c>
      <c r="O18" s="25">
        <f>'6A'!O18/$C18</f>
        <v>0</v>
      </c>
      <c r="P18" s="25">
        <v>3.3645655877342417E-2</v>
      </c>
    </row>
    <row r="19" spans="1:16" ht="12.75" customHeight="1" x14ac:dyDescent="0.3">
      <c r="A19" s="41" t="s">
        <v>18</v>
      </c>
      <c r="B19" s="39">
        <f>'6A'!B19</f>
        <v>7085</v>
      </c>
      <c r="C19" s="56">
        <f>'6A'!C19</f>
        <v>1609</v>
      </c>
      <c r="D19" s="35">
        <f>'6A'!D19/$C19</f>
        <v>0.86513362336855193</v>
      </c>
      <c r="E19" s="25">
        <f>'6A'!E19/$C19</f>
        <v>1.8645121193287756E-3</v>
      </c>
      <c r="F19" s="25">
        <f>'6A'!F19/$C19</f>
        <v>5.5935363579863269E-3</v>
      </c>
      <c r="G19" s="25">
        <f>'6A'!G19/$C19</f>
        <v>3.1075201988812928E-3</v>
      </c>
      <c r="H19" s="25">
        <f>'6A'!H19/$C19</f>
        <v>0</v>
      </c>
      <c r="I19" s="25">
        <f>'6A'!I19/$C19</f>
        <v>1.3673088875077687E-2</v>
      </c>
      <c r="J19" s="25">
        <f>'6A'!J19/$C19</f>
        <v>0</v>
      </c>
      <c r="K19" s="25">
        <f>'6A'!K19/$C19</f>
        <v>9.322560596643879E-3</v>
      </c>
      <c r="L19" s="25">
        <f>'6A'!L19/$C19</f>
        <v>8.7010565568676201E-3</v>
      </c>
      <c r="M19" s="25">
        <f>'6A'!M19/$C19</f>
        <v>6.215040397762585E-4</v>
      </c>
      <c r="N19" s="25">
        <f>'6A'!N19/$C19</f>
        <v>0</v>
      </c>
      <c r="O19" s="25">
        <f>'6A'!O19/$C19</f>
        <v>0</v>
      </c>
      <c r="P19" s="25">
        <v>2.8476692022625316E-2</v>
      </c>
    </row>
    <row r="20" spans="1:16" ht="12.75" customHeight="1" x14ac:dyDescent="0.3">
      <c r="A20" s="41" t="s">
        <v>19</v>
      </c>
      <c r="B20" s="39">
        <f>'6A'!B20</f>
        <v>31</v>
      </c>
      <c r="C20" s="56">
        <f>'6A'!C20</f>
        <v>26</v>
      </c>
      <c r="D20" s="35">
        <f>'6A'!D20/$C20</f>
        <v>0.23076923076923078</v>
      </c>
      <c r="E20" s="25">
        <f>'6A'!E20/$C20</f>
        <v>0</v>
      </c>
      <c r="F20" s="25">
        <f>'6A'!F20/$C20</f>
        <v>0</v>
      </c>
      <c r="G20" s="25">
        <f>'6A'!G20/$C20</f>
        <v>0</v>
      </c>
      <c r="H20" s="25">
        <f>'6A'!H20/$C20</f>
        <v>0</v>
      </c>
      <c r="I20" s="25">
        <f>'6A'!I20/$C20</f>
        <v>0.42307692307692307</v>
      </c>
      <c r="J20" s="25">
        <f>'6A'!J20/$C20</f>
        <v>0.23076923076923078</v>
      </c>
      <c r="K20" s="25">
        <f>'6A'!K20/$C20</f>
        <v>0.11538461538461539</v>
      </c>
      <c r="L20" s="25">
        <f>'6A'!L20/$C20</f>
        <v>3.8461538461538464E-2</v>
      </c>
      <c r="M20" s="25">
        <f>'6A'!M20/$C20</f>
        <v>0</v>
      </c>
      <c r="N20" s="25">
        <f>'6A'!N20/$C20</f>
        <v>0</v>
      </c>
      <c r="O20" s="25">
        <f>'6A'!O20/$C20</f>
        <v>0</v>
      </c>
      <c r="P20" s="25">
        <v>0.89393939393939392</v>
      </c>
    </row>
    <row r="21" spans="1:16" ht="12.75" customHeight="1" x14ac:dyDescent="0.3">
      <c r="A21" s="41" t="s">
        <v>20</v>
      </c>
      <c r="B21" s="39">
        <f>'6A'!B21</f>
        <v>2240</v>
      </c>
      <c r="C21" s="56">
        <f>'6A'!C21</f>
        <v>1764</v>
      </c>
      <c r="D21" s="35">
        <f>'6A'!D21/$C21</f>
        <v>0.99489795918367352</v>
      </c>
      <c r="E21" s="25">
        <f>'6A'!E21/$C21</f>
        <v>0</v>
      </c>
      <c r="F21" s="25">
        <f>'6A'!F21/$C21</f>
        <v>0</v>
      </c>
      <c r="G21" s="25">
        <f>'6A'!G21/$C21</f>
        <v>4.5351473922902496E-3</v>
      </c>
      <c r="H21" s="25">
        <f>'6A'!H21/$C21</f>
        <v>0</v>
      </c>
      <c r="I21" s="25">
        <f>'6A'!I21/$C21</f>
        <v>2.2675736961451248E-3</v>
      </c>
      <c r="J21" s="25">
        <f>'6A'!J21/$C21</f>
        <v>2.2675736961451248E-3</v>
      </c>
      <c r="K21" s="25">
        <f>'6A'!K21/$C21</f>
        <v>2.2675736961451248E-3</v>
      </c>
      <c r="L21" s="25">
        <f>'6A'!L21/$C21</f>
        <v>0</v>
      </c>
      <c r="M21" s="25">
        <f>'6A'!M21/$C21</f>
        <v>0</v>
      </c>
      <c r="N21" s="25">
        <f>'6A'!N21/$C21</f>
        <v>0</v>
      </c>
      <c r="O21" s="25">
        <f>'6A'!O21/$C21</f>
        <v>0</v>
      </c>
      <c r="P21" s="25">
        <v>2.1352785145888595E-2</v>
      </c>
    </row>
    <row r="22" spans="1:16" ht="12.75" customHeight="1" x14ac:dyDescent="0.3">
      <c r="A22" s="41" t="s">
        <v>21</v>
      </c>
      <c r="B22" s="39">
        <f>'6A'!B22</f>
        <v>5136</v>
      </c>
      <c r="C22" s="56">
        <f>'6A'!C22</f>
        <v>1067</v>
      </c>
      <c r="D22" s="35">
        <f>'6A'!D22/$C22</f>
        <v>0.98313027179006562</v>
      </c>
      <c r="E22" s="25">
        <f>'6A'!E22/$C22</f>
        <v>0</v>
      </c>
      <c r="F22" s="25">
        <f>'6A'!F22/$C22</f>
        <v>0</v>
      </c>
      <c r="G22" s="25">
        <f>'6A'!G22/$C22</f>
        <v>0</v>
      </c>
      <c r="H22" s="25">
        <f>'6A'!H22/$C22</f>
        <v>0</v>
      </c>
      <c r="I22" s="25">
        <f>'6A'!I22/$C22</f>
        <v>2.8116213683223993E-3</v>
      </c>
      <c r="J22" s="25">
        <f>'6A'!J22/$C22</f>
        <v>0</v>
      </c>
      <c r="K22" s="25">
        <f>'6A'!K22/$C22</f>
        <v>0</v>
      </c>
      <c r="L22" s="25">
        <f>'6A'!L22/$C22</f>
        <v>0</v>
      </c>
      <c r="M22" s="25">
        <f>'6A'!M22/$C22</f>
        <v>0</v>
      </c>
      <c r="N22" s="25">
        <f>'6A'!N22/$C22</f>
        <v>1.6869728209934397E-2</v>
      </c>
      <c r="O22" s="25">
        <f>'6A'!O22/$C22</f>
        <v>0</v>
      </c>
      <c r="P22" s="25">
        <v>0</v>
      </c>
    </row>
    <row r="23" spans="1:16" ht="12.75" customHeight="1" x14ac:dyDescent="0.3">
      <c r="A23" s="41" t="s">
        <v>22</v>
      </c>
      <c r="B23" s="39">
        <f>'6A'!B23</f>
        <v>3856</v>
      </c>
      <c r="C23" s="56">
        <f>'6A'!C23</f>
        <v>1155</v>
      </c>
      <c r="D23" s="35">
        <f>'6A'!D23/$C23</f>
        <v>0.54372294372294372</v>
      </c>
      <c r="E23" s="25">
        <f>'6A'!E23/$C23</f>
        <v>8.658008658008658E-4</v>
      </c>
      <c r="F23" s="25">
        <f>'6A'!F23/$C23</f>
        <v>1.7316017316017316E-3</v>
      </c>
      <c r="G23" s="25">
        <f>'6A'!G23/$C23</f>
        <v>0</v>
      </c>
      <c r="H23" s="25">
        <f>'6A'!H23/$C23</f>
        <v>0</v>
      </c>
      <c r="I23" s="25">
        <f>'6A'!I23/$C23</f>
        <v>1.2987012987012988E-2</v>
      </c>
      <c r="J23" s="25">
        <f>'6A'!J23/$C23</f>
        <v>1.7316017316017316E-3</v>
      </c>
      <c r="K23" s="25">
        <f>'6A'!K23/$C23</f>
        <v>1.9047619047619049E-2</v>
      </c>
      <c r="L23" s="25">
        <f>'6A'!L23/$C23</f>
        <v>2.0779220779220779E-2</v>
      </c>
      <c r="M23" s="25">
        <f>'6A'!M23/$C23</f>
        <v>1.3852813852813853E-2</v>
      </c>
      <c r="N23" s="25">
        <f>'6A'!N23/$C23</f>
        <v>1.7316017316017316E-3</v>
      </c>
      <c r="O23" s="25">
        <f>'6A'!O23/$C23</f>
        <v>0</v>
      </c>
      <c r="P23" s="25">
        <v>0.37054631828978624</v>
      </c>
    </row>
    <row r="24" spans="1:16" ht="12.75" customHeight="1" x14ac:dyDescent="0.3">
      <c r="A24" s="41" t="s">
        <v>23</v>
      </c>
      <c r="B24" s="39">
        <f>'6A'!B24</f>
        <v>1829</v>
      </c>
      <c r="C24" s="56">
        <f>'6A'!C24</f>
        <v>700</v>
      </c>
      <c r="D24" s="35">
        <f>'6A'!D24/$C24</f>
        <v>0.84428571428571431</v>
      </c>
      <c r="E24" s="25">
        <f>'6A'!E24/$C24</f>
        <v>6.142857142857143E-2</v>
      </c>
      <c r="F24" s="25">
        <f>'6A'!F24/$C24</f>
        <v>4.2857142857142859E-3</v>
      </c>
      <c r="G24" s="25">
        <f>'6A'!G24/$C24</f>
        <v>5.7142857142857143E-3</v>
      </c>
      <c r="H24" s="25">
        <f>'6A'!H24/$C24</f>
        <v>0</v>
      </c>
      <c r="I24" s="25">
        <f>'6A'!I24/$C24</f>
        <v>1.2857142857142857E-2</v>
      </c>
      <c r="J24" s="25">
        <f>'6A'!J24/$C24</f>
        <v>0</v>
      </c>
      <c r="K24" s="25">
        <f>'6A'!K24/$C24</f>
        <v>9.7142857142857142E-2</v>
      </c>
      <c r="L24" s="25">
        <f>'6A'!L24/$C24</f>
        <v>0</v>
      </c>
      <c r="M24" s="25">
        <f>'6A'!M24/$C24</f>
        <v>5.7142857142857143E-3</v>
      </c>
      <c r="N24" s="25">
        <f>'6A'!N24/$C24</f>
        <v>1.1428571428571429E-2</v>
      </c>
      <c r="O24" s="25">
        <f>'6A'!O24/$C24</f>
        <v>0</v>
      </c>
      <c r="P24" s="25">
        <v>0.11787003610108303</v>
      </c>
    </row>
    <row r="25" spans="1:16" ht="12.75" customHeight="1" x14ac:dyDescent="0.3">
      <c r="A25" s="41" t="s">
        <v>24</v>
      </c>
      <c r="B25" s="39">
        <f>'6A'!B25</f>
        <v>3337</v>
      </c>
      <c r="C25" s="56">
        <f>'6A'!C25</f>
        <v>1068</v>
      </c>
      <c r="D25" s="35">
        <f>'6A'!D25/$C25</f>
        <v>0.70880149812734083</v>
      </c>
      <c r="E25" s="25">
        <f>'6A'!E25/$C25</f>
        <v>0.11891385767790262</v>
      </c>
      <c r="F25" s="25">
        <f>'6A'!F25/$C25</f>
        <v>0</v>
      </c>
      <c r="G25" s="25">
        <f>'6A'!G25/$C25</f>
        <v>2.3408239700374533E-2</v>
      </c>
      <c r="H25" s="25">
        <f>'6A'!H25/$C25</f>
        <v>0</v>
      </c>
      <c r="I25" s="25">
        <f>'6A'!I25/$C25</f>
        <v>8.4269662921348312E-3</v>
      </c>
      <c r="J25" s="25">
        <f>'6A'!J25/$C25</f>
        <v>9.9250936329588021E-2</v>
      </c>
      <c r="K25" s="25">
        <f>'6A'!K25/$C25</f>
        <v>5.0561797752808987E-2</v>
      </c>
      <c r="L25" s="25">
        <f>'6A'!L25/$C25</f>
        <v>0.29400749063670412</v>
      </c>
      <c r="M25" s="25">
        <f>'6A'!M25/$C25</f>
        <v>2.4344569288389514E-2</v>
      </c>
      <c r="N25" s="25">
        <f>'6A'!N25/$C25</f>
        <v>2.9026217228464421E-2</v>
      </c>
      <c r="O25" s="25">
        <f>'6A'!O25/$C25</f>
        <v>0</v>
      </c>
      <c r="P25" s="25">
        <v>2.5633640552995392E-2</v>
      </c>
    </row>
    <row r="26" spans="1:16" ht="12.75" customHeight="1" x14ac:dyDescent="0.3">
      <c r="A26" s="41" t="s">
        <v>25</v>
      </c>
      <c r="B26" s="39">
        <f>'6A'!B26</f>
        <v>1122</v>
      </c>
      <c r="C26" s="56">
        <f>'6A'!C26</f>
        <v>23</v>
      </c>
      <c r="D26" s="35">
        <f>'6A'!D26/$C26</f>
        <v>0.17391304347826086</v>
      </c>
      <c r="E26" s="25">
        <f>'6A'!E26/$C26</f>
        <v>0</v>
      </c>
      <c r="F26" s="25">
        <f>'6A'!F26/$C26</f>
        <v>0.13043478260869565</v>
      </c>
      <c r="G26" s="25">
        <f>'6A'!G26/$C26</f>
        <v>0</v>
      </c>
      <c r="H26" s="25">
        <f>'6A'!H26/$C26</f>
        <v>0</v>
      </c>
      <c r="I26" s="25">
        <f>'6A'!I26/$C26</f>
        <v>0.52173913043478259</v>
      </c>
      <c r="J26" s="25">
        <f>'6A'!J26/$C26</f>
        <v>0</v>
      </c>
      <c r="K26" s="25">
        <f>'6A'!K26/$C26</f>
        <v>0.13043478260869565</v>
      </c>
      <c r="L26" s="25">
        <f>'6A'!L26/$C26</f>
        <v>0.52173913043478259</v>
      </c>
      <c r="M26" s="25">
        <f>'6A'!M26/$C26</f>
        <v>4.3478260869565216E-2</v>
      </c>
      <c r="N26" s="25">
        <f>'6A'!N26/$C26</f>
        <v>8.6956521739130432E-2</v>
      </c>
      <c r="O26" s="25">
        <f>'6A'!O26/$C26</f>
        <v>0</v>
      </c>
      <c r="P26" s="25">
        <v>0</v>
      </c>
    </row>
    <row r="27" spans="1:16" ht="18" customHeight="1" x14ac:dyDescent="0.3">
      <c r="A27" s="41" t="s">
        <v>26</v>
      </c>
      <c r="B27" s="39">
        <f>'6A'!B27</f>
        <v>14386</v>
      </c>
      <c r="C27" s="56">
        <f>'6A'!C27</f>
        <v>10439</v>
      </c>
      <c r="D27" s="35">
        <f>'6A'!D27/$C27</f>
        <v>0.89663760896637612</v>
      </c>
      <c r="E27" s="25">
        <f>'6A'!E27/$C27</f>
        <v>0</v>
      </c>
      <c r="F27" s="25">
        <f>'6A'!F27/$C27</f>
        <v>0</v>
      </c>
      <c r="G27" s="25">
        <f>'6A'!G27/$C27</f>
        <v>4.5981415844429541E-3</v>
      </c>
      <c r="H27" s="25">
        <f>'6A'!H27/$C27</f>
        <v>0</v>
      </c>
      <c r="I27" s="25">
        <f>'6A'!I27/$C27</f>
        <v>0.12510776894338538</v>
      </c>
      <c r="J27" s="25">
        <f>'6A'!J27/$C27</f>
        <v>5.7476769805536927E-4</v>
      </c>
      <c r="K27" s="25">
        <f>'6A'!K27/$C27</f>
        <v>8.9088993198582246E-3</v>
      </c>
      <c r="L27" s="25">
        <f>'6A'!L27/$C27</f>
        <v>2.2320145607816842E-2</v>
      </c>
      <c r="M27" s="25">
        <f>'6A'!M27/$C27</f>
        <v>3.8317846537024619E-3</v>
      </c>
      <c r="N27" s="25">
        <f>'6A'!N27/$C27</f>
        <v>3.8317846537024621E-4</v>
      </c>
      <c r="O27" s="25">
        <f>'6A'!O27/$C27</f>
        <v>0</v>
      </c>
      <c r="P27" s="25">
        <v>0.2020404749958187</v>
      </c>
    </row>
    <row r="28" spans="1:16" ht="12.75" customHeight="1" x14ac:dyDescent="0.3">
      <c r="A28" s="41" t="s">
        <v>27</v>
      </c>
      <c r="B28" s="39">
        <f>'6A'!B28</f>
        <v>14681</v>
      </c>
      <c r="C28" s="56">
        <f>'6A'!C28</f>
        <v>1012</v>
      </c>
      <c r="D28" s="35">
        <f>'6A'!D28/$C28</f>
        <v>0.35770750988142291</v>
      </c>
      <c r="E28" s="25">
        <f>'6A'!E28/$C28</f>
        <v>0</v>
      </c>
      <c r="F28" s="25">
        <f>'6A'!F28/$C28</f>
        <v>0</v>
      </c>
      <c r="G28" s="25">
        <f>'6A'!G28/$C28</f>
        <v>7.6086956521739135E-2</v>
      </c>
      <c r="H28" s="25">
        <f>'6A'!H28/$C28</f>
        <v>0</v>
      </c>
      <c r="I28" s="25">
        <f>'6A'!I28/$C28</f>
        <v>0.17292490118577075</v>
      </c>
      <c r="J28" s="25">
        <f>'6A'!J28/$C28</f>
        <v>0.17786561264822134</v>
      </c>
      <c r="K28" s="25">
        <f>'6A'!K28/$C28</f>
        <v>0.1225296442687747</v>
      </c>
      <c r="L28" s="25">
        <f>'6A'!L28/$C28</f>
        <v>0.22529644268774704</v>
      </c>
      <c r="M28" s="25">
        <f>'6A'!M28/$C28</f>
        <v>0</v>
      </c>
      <c r="N28" s="25">
        <f>'6A'!N28/$C28</f>
        <v>6.8181818181818177E-2</v>
      </c>
      <c r="O28" s="25">
        <f>'6A'!O28/$C28</f>
        <v>0</v>
      </c>
      <c r="P28" s="25">
        <v>0</v>
      </c>
    </row>
    <row r="29" spans="1:16" ht="12.75" customHeight="1" x14ac:dyDescent="0.3">
      <c r="A29" s="41" t="s">
        <v>28</v>
      </c>
      <c r="B29" s="39">
        <f>'6A'!B29</f>
        <v>31109</v>
      </c>
      <c r="C29" s="56">
        <f>'6A'!C29</f>
        <v>17657</v>
      </c>
      <c r="D29" s="35">
        <f>'6A'!D29/$C29</f>
        <v>0.99807441807781616</v>
      </c>
      <c r="E29" s="25">
        <f>'6A'!E29/$C29</f>
        <v>0</v>
      </c>
      <c r="F29" s="25">
        <f>'6A'!F29/$C29</f>
        <v>0</v>
      </c>
      <c r="G29" s="25">
        <f>'6A'!G29/$C29</f>
        <v>0</v>
      </c>
      <c r="H29" s="25">
        <f>'6A'!H29/$C29</f>
        <v>0</v>
      </c>
      <c r="I29" s="25">
        <f>'6A'!I29/$C29</f>
        <v>0</v>
      </c>
      <c r="J29" s="25">
        <f>'6A'!J29/$C29</f>
        <v>0</v>
      </c>
      <c r="K29" s="25">
        <f>'6A'!K29/$C29</f>
        <v>0</v>
      </c>
      <c r="L29" s="25">
        <f>'6A'!L29/$C29</f>
        <v>0</v>
      </c>
      <c r="M29" s="25">
        <f>'6A'!M29/$C29</f>
        <v>0</v>
      </c>
      <c r="N29" s="25">
        <f>'6A'!N29/$C29</f>
        <v>2.6618338336070681E-3</v>
      </c>
      <c r="O29" s="25">
        <f>'6A'!O29/$C29</f>
        <v>0</v>
      </c>
      <c r="P29" s="25">
        <v>0</v>
      </c>
    </row>
    <row r="30" spans="1:16" ht="12.75" customHeight="1" x14ac:dyDescent="0.3">
      <c r="A30" s="41" t="s">
        <v>29</v>
      </c>
      <c r="B30" s="39">
        <f>'6A'!B30</f>
        <v>3666</v>
      </c>
      <c r="C30" s="56">
        <f>'6A'!C30</f>
        <v>1648</v>
      </c>
      <c r="D30" s="35">
        <f>'6A'!D30/$C30</f>
        <v>0.47208737864077671</v>
      </c>
      <c r="E30" s="25">
        <f>'6A'!E30/$C30</f>
        <v>4.8543689320388345E-3</v>
      </c>
      <c r="F30" s="25">
        <f>'6A'!F30/$C30</f>
        <v>6.6747572815533977E-3</v>
      </c>
      <c r="G30" s="25">
        <f>'6A'!G30/$C30</f>
        <v>4.2475728155339804E-3</v>
      </c>
      <c r="H30" s="25">
        <f>'6A'!H30/$C30</f>
        <v>0</v>
      </c>
      <c r="I30" s="25">
        <f>'6A'!I30/$C30</f>
        <v>0.21480582524271843</v>
      </c>
      <c r="J30" s="25">
        <f>'6A'!J30/$C30</f>
        <v>2.4271844660194173E-3</v>
      </c>
      <c r="K30" s="25">
        <f>'6A'!K30/$C30</f>
        <v>3.9441747572815537E-2</v>
      </c>
      <c r="L30" s="25">
        <f>'6A'!L30/$C30</f>
        <v>2.4878640776699028E-2</v>
      </c>
      <c r="M30" s="25">
        <f>'6A'!M30/$C30</f>
        <v>9.7087378640776691E-3</v>
      </c>
      <c r="N30" s="25">
        <f>'6A'!N30/$C30</f>
        <v>4.3082524271844662E-2</v>
      </c>
      <c r="O30" s="25">
        <f>'6A'!O30/$C30</f>
        <v>0</v>
      </c>
      <c r="P30" s="25">
        <v>0.2385325512068468</v>
      </c>
    </row>
    <row r="31" spans="1:16" ht="12.75" customHeight="1" x14ac:dyDescent="0.3">
      <c r="A31" s="41" t="s">
        <v>30</v>
      </c>
      <c r="B31" s="39">
        <f>'6A'!B31</f>
        <v>12365</v>
      </c>
      <c r="C31" s="56">
        <f>'6A'!C31</f>
        <v>4223</v>
      </c>
      <c r="D31" s="35">
        <f>'6A'!D31/$C31</f>
        <v>0.71442102770542271</v>
      </c>
      <c r="E31" s="25">
        <f>'6A'!E31/$C31</f>
        <v>2.3679848448969926E-4</v>
      </c>
      <c r="F31" s="25">
        <f>'6A'!F31/$C31</f>
        <v>4.7359696897939852E-4</v>
      </c>
      <c r="G31" s="25">
        <f>'6A'!G31/$C31</f>
        <v>1.1839924224484964E-3</v>
      </c>
      <c r="H31" s="25">
        <f>'6A'!H31/$C31</f>
        <v>0</v>
      </c>
      <c r="I31" s="25">
        <f>'6A'!I31/$C31</f>
        <v>1.1839924224484964E-2</v>
      </c>
      <c r="J31" s="25">
        <f>'6A'!J31/$C31</f>
        <v>9.4719393795879704E-4</v>
      </c>
      <c r="K31" s="25">
        <f>'6A'!K31/$C31</f>
        <v>4.1439734785697374E-2</v>
      </c>
      <c r="L31" s="25">
        <f>'6A'!L31/$C31</f>
        <v>1.8707080274686243E-2</v>
      </c>
      <c r="M31" s="25">
        <f>'6A'!M31/$C31</f>
        <v>0</v>
      </c>
      <c r="N31" s="25">
        <f>'6A'!N31/$C31</f>
        <v>2.1548662088562633E-2</v>
      </c>
      <c r="O31" s="25">
        <f>'6A'!O31/$C31</f>
        <v>0</v>
      </c>
      <c r="P31" s="25">
        <v>0.36392857142857143</v>
      </c>
    </row>
    <row r="32" spans="1:16" ht="12.75" customHeight="1" x14ac:dyDescent="0.3">
      <c r="A32" s="41" t="s">
        <v>31</v>
      </c>
      <c r="B32" s="39">
        <f>'6A'!B32</f>
        <v>244</v>
      </c>
      <c r="C32" s="56">
        <f>'6A'!C32</f>
        <v>89</v>
      </c>
      <c r="D32" s="35">
        <f>'6A'!D32/$C32</f>
        <v>0.5617977528089888</v>
      </c>
      <c r="E32" s="25">
        <f>'6A'!E32/$C32</f>
        <v>0</v>
      </c>
      <c r="F32" s="25">
        <f>'6A'!F32/$C32</f>
        <v>0</v>
      </c>
      <c r="G32" s="25">
        <f>'6A'!G32/$C32</f>
        <v>0.1348314606741573</v>
      </c>
      <c r="H32" s="25">
        <f>'6A'!H32/$C32</f>
        <v>0</v>
      </c>
      <c r="I32" s="25">
        <f>'6A'!I32/$C32</f>
        <v>3.3707865168539325E-2</v>
      </c>
      <c r="J32" s="25">
        <f>'6A'!J32/$C32</f>
        <v>0.16853932584269662</v>
      </c>
      <c r="K32" s="25">
        <f>'6A'!K32/$C32</f>
        <v>0.14606741573033707</v>
      </c>
      <c r="L32" s="25">
        <f>'6A'!L32/$C32</f>
        <v>0</v>
      </c>
      <c r="M32" s="25">
        <f>'6A'!M32/$C32</f>
        <v>0</v>
      </c>
      <c r="N32" s="25">
        <f>'6A'!N32/$C32</f>
        <v>2.247191011235955E-2</v>
      </c>
      <c r="O32" s="25">
        <f>'6A'!O32/$C32</f>
        <v>0</v>
      </c>
      <c r="P32" s="25">
        <v>0</v>
      </c>
    </row>
    <row r="33" spans="1:17" ht="12.75" customHeight="1" x14ac:dyDescent="0.3">
      <c r="A33" s="41" t="s">
        <v>32</v>
      </c>
      <c r="B33" s="39">
        <f>'6A'!B33</f>
        <v>4449</v>
      </c>
      <c r="C33" s="56">
        <f>'6A'!C33</f>
        <v>850</v>
      </c>
      <c r="D33" s="35">
        <f>'6A'!D33/$C33</f>
        <v>0.87647058823529411</v>
      </c>
      <c r="E33" s="25">
        <f>'6A'!E33/$C33</f>
        <v>1.176470588235294E-3</v>
      </c>
      <c r="F33" s="25">
        <f>'6A'!F33/$C33</f>
        <v>1.176470588235294E-3</v>
      </c>
      <c r="G33" s="25">
        <f>'6A'!G33/$C33</f>
        <v>1.2941176470588235E-2</v>
      </c>
      <c r="H33" s="25">
        <f>'6A'!H33/$C33</f>
        <v>0</v>
      </c>
      <c r="I33" s="25">
        <f>'6A'!I33/$C33</f>
        <v>6.235294117647059E-2</v>
      </c>
      <c r="J33" s="25">
        <f>'6A'!J33/$C33</f>
        <v>8.2352941176470594E-3</v>
      </c>
      <c r="K33" s="25">
        <f>'6A'!K33/$C33</f>
        <v>4.9411764705882349E-2</v>
      </c>
      <c r="L33" s="25">
        <f>'6A'!L33/$C33</f>
        <v>1.8823529411764704E-2</v>
      </c>
      <c r="M33" s="25">
        <f>'6A'!M33/$C33</f>
        <v>0</v>
      </c>
      <c r="N33" s="25">
        <f>'6A'!N33/$C33</f>
        <v>1.7647058823529412E-2</v>
      </c>
      <c r="O33" s="25">
        <f>'6A'!O33/$C33</f>
        <v>0</v>
      </c>
      <c r="P33" s="25">
        <v>4.7591410330818339E-2</v>
      </c>
    </row>
    <row r="34" spans="1:17" ht="12.75" customHeight="1" x14ac:dyDescent="0.3">
      <c r="A34" s="41" t="s">
        <v>33</v>
      </c>
      <c r="B34" s="39">
        <f>'6A'!B34</f>
        <v>982</v>
      </c>
      <c r="C34" s="56">
        <f>'6A'!C34</f>
        <v>406</v>
      </c>
      <c r="D34" s="35">
        <f>'6A'!D34/$C34</f>
        <v>0.51970443349753692</v>
      </c>
      <c r="E34" s="25">
        <f>'6A'!E34/$C34</f>
        <v>7.3891625615763543E-3</v>
      </c>
      <c r="F34" s="25">
        <f>'6A'!F34/$C34</f>
        <v>1.2315270935960592E-2</v>
      </c>
      <c r="G34" s="25">
        <f>'6A'!G34/$C34</f>
        <v>0.42610837438423643</v>
      </c>
      <c r="H34" s="25">
        <f>'6A'!H34/$C34</f>
        <v>0</v>
      </c>
      <c r="I34" s="25">
        <f>'6A'!I34/$C34</f>
        <v>0.11330049261083744</v>
      </c>
      <c r="J34" s="25">
        <f>'6A'!J34/$C34</f>
        <v>9.852216748768473E-3</v>
      </c>
      <c r="K34" s="25">
        <f>'6A'!K34/$C34</f>
        <v>9.1133004926108374E-2</v>
      </c>
      <c r="L34" s="25">
        <f>'6A'!L34/$C34</f>
        <v>0</v>
      </c>
      <c r="M34" s="25">
        <f>'6A'!M34/$C34</f>
        <v>1.4778325123152709E-2</v>
      </c>
      <c r="N34" s="25">
        <f>'6A'!N34/$C34</f>
        <v>7.3891625615763543E-3</v>
      </c>
      <c r="O34" s="25">
        <f>'6A'!O34/$C34</f>
        <v>0</v>
      </c>
      <c r="P34" s="25">
        <v>0.10515463917525773</v>
      </c>
    </row>
    <row r="35" spans="1:17" ht="12.75" customHeight="1" x14ac:dyDescent="0.3">
      <c r="A35" s="41" t="s">
        <v>34</v>
      </c>
      <c r="B35" s="39">
        <f>'6A'!B35</f>
        <v>1478</v>
      </c>
      <c r="C35" s="56">
        <f>'6A'!C35</f>
        <v>159</v>
      </c>
      <c r="D35" s="35">
        <f>'6A'!D35/$C35</f>
        <v>0.8867924528301887</v>
      </c>
      <c r="E35" s="25">
        <f>'6A'!E35/$C35</f>
        <v>0</v>
      </c>
      <c r="F35" s="25">
        <f>'6A'!F35/$C35</f>
        <v>0</v>
      </c>
      <c r="G35" s="25">
        <f>'6A'!G35/$C35</f>
        <v>1.8867924528301886E-2</v>
      </c>
      <c r="H35" s="25">
        <f>'6A'!H35/$C35</f>
        <v>6.2893081761006293E-3</v>
      </c>
      <c r="I35" s="25">
        <f>'6A'!I35/$C35</f>
        <v>6.2893081761006293E-3</v>
      </c>
      <c r="J35" s="25">
        <f>'6A'!J35/$C35</f>
        <v>0</v>
      </c>
      <c r="K35" s="25">
        <f>'6A'!K35/$C35</f>
        <v>6.2893081761006293E-3</v>
      </c>
      <c r="L35" s="25">
        <f>'6A'!L35/$C35</f>
        <v>6.2893081761006293E-3</v>
      </c>
      <c r="M35" s="25">
        <f>'6A'!M35/$C35</f>
        <v>1.8867924528301886E-2</v>
      </c>
      <c r="N35" s="25">
        <f>'6A'!N35/$C35</f>
        <v>6.2893081761006293E-3</v>
      </c>
      <c r="O35" s="25">
        <f>'6A'!O35/$C35</f>
        <v>0</v>
      </c>
      <c r="P35" s="25">
        <v>0.14904968322774259</v>
      </c>
      <c r="Q35" s="2" t="s">
        <v>2</v>
      </c>
    </row>
    <row r="36" spans="1:17" ht="12.75" customHeight="1" x14ac:dyDescent="0.3">
      <c r="A36" s="41" t="s">
        <v>35</v>
      </c>
      <c r="B36" s="39">
        <f>'6A'!B36</f>
        <v>3499</v>
      </c>
      <c r="C36" s="56">
        <f>'6A'!C36</f>
        <v>1233</v>
      </c>
      <c r="D36" s="35">
        <f>'6A'!D36/$C36</f>
        <v>0.82887266828872663</v>
      </c>
      <c r="E36" s="25">
        <f>'6A'!E36/$C36</f>
        <v>0</v>
      </c>
      <c r="F36" s="25">
        <f>'6A'!F36/$C36</f>
        <v>0</v>
      </c>
      <c r="G36" s="25">
        <f>'6A'!G36/$C36</f>
        <v>1.0543390105433901E-2</v>
      </c>
      <c r="H36" s="25">
        <f>'6A'!H36/$C36</f>
        <v>0</v>
      </c>
      <c r="I36" s="25">
        <f>'6A'!I36/$C36</f>
        <v>0.1321978913219789</v>
      </c>
      <c r="J36" s="25">
        <f>'6A'!J36/$C36</f>
        <v>4.0551500405515001E-3</v>
      </c>
      <c r="K36" s="25">
        <f>'6A'!K36/$C36</f>
        <v>3.0008110300081103E-2</v>
      </c>
      <c r="L36" s="25">
        <f>'6A'!L36/$C36</f>
        <v>5.6772100567721003E-3</v>
      </c>
      <c r="M36" s="25">
        <f>'6A'!M36/$C36</f>
        <v>8.9213300892133016E-3</v>
      </c>
      <c r="N36" s="25">
        <f>'6A'!N36/$C36</f>
        <v>0</v>
      </c>
      <c r="O36" s="25">
        <f>'6A'!O36/$C36</f>
        <v>0</v>
      </c>
      <c r="P36" s="25">
        <v>0</v>
      </c>
    </row>
    <row r="37" spans="1:17" ht="18" customHeight="1" x14ac:dyDescent="0.3">
      <c r="A37" s="41" t="s">
        <v>36</v>
      </c>
      <c r="B37" s="39">
        <f>'6A'!B37</f>
        <v>2346</v>
      </c>
      <c r="C37" s="56">
        <f>'6A'!C37</f>
        <v>1551</v>
      </c>
      <c r="D37" s="35">
        <f>'6A'!D37/$C37</f>
        <v>0.8446163765312702</v>
      </c>
      <c r="E37" s="25">
        <f>'6A'!E37/$C37</f>
        <v>0</v>
      </c>
      <c r="F37" s="25">
        <f>'6A'!F37/$C37</f>
        <v>0</v>
      </c>
      <c r="G37" s="25">
        <f>'6A'!G37/$C37</f>
        <v>3.2237266279819469E-3</v>
      </c>
      <c r="H37" s="25">
        <f>'6A'!H37/$C37</f>
        <v>3.2237266279819469E-3</v>
      </c>
      <c r="I37" s="25">
        <f>'6A'!I37/$C37</f>
        <v>0.1096067053513862</v>
      </c>
      <c r="J37" s="25">
        <f>'6A'!J37/$C37</f>
        <v>0.10058027079303675</v>
      </c>
      <c r="K37" s="25">
        <f>'6A'!K37/$C37</f>
        <v>1.7408123791102514E-2</v>
      </c>
      <c r="L37" s="25">
        <f>'6A'!L37/$C37</f>
        <v>2.1921341070277239E-2</v>
      </c>
      <c r="M37" s="25">
        <f>'6A'!M37/$C37</f>
        <v>0</v>
      </c>
      <c r="N37" s="25">
        <f>'6A'!N37/$C37</f>
        <v>2.2566086395873632E-2</v>
      </c>
      <c r="O37" s="25">
        <f>'6A'!O37/$C37</f>
        <v>0</v>
      </c>
      <c r="P37" s="25">
        <v>0</v>
      </c>
    </row>
    <row r="38" spans="1:17" ht="12.75" customHeight="1" x14ac:dyDescent="0.3">
      <c r="A38" s="41" t="s">
        <v>37</v>
      </c>
      <c r="B38" s="39">
        <f>'6A'!B38</f>
        <v>5757</v>
      </c>
      <c r="C38" s="56">
        <f>'6A'!C38</f>
        <v>437</v>
      </c>
      <c r="D38" s="35">
        <f>'6A'!D38/$C38</f>
        <v>0.6407322654462243</v>
      </c>
      <c r="E38" s="25">
        <f>'6A'!E38/$C38</f>
        <v>0</v>
      </c>
      <c r="F38" s="25">
        <f>'6A'!F38/$C38</f>
        <v>0</v>
      </c>
      <c r="G38" s="25">
        <f>'6A'!G38/$C38</f>
        <v>7.3226544622425629E-2</v>
      </c>
      <c r="H38" s="25">
        <f>'6A'!H38/$C38</f>
        <v>0</v>
      </c>
      <c r="I38" s="25">
        <f>'6A'!I38/$C38</f>
        <v>4.5766590389016018E-3</v>
      </c>
      <c r="J38" s="25">
        <f>'6A'!J38/$C38</f>
        <v>0</v>
      </c>
      <c r="K38" s="25">
        <f>'6A'!K38/$C38</f>
        <v>0.16247139588100687</v>
      </c>
      <c r="L38" s="25">
        <f>'6A'!L38/$C38</f>
        <v>7.0938215102974822E-2</v>
      </c>
      <c r="M38" s="25">
        <f>'6A'!M38/$C38</f>
        <v>1.3729977116704805E-2</v>
      </c>
      <c r="N38" s="25">
        <f>'6A'!N38/$C38</f>
        <v>0</v>
      </c>
      <c r="O38" s="25">
        <f>'6A'!O38/$C38</f>
        <v>0</v>
      </c>
      <c r="P38" s="25">
        <v>0.20769616445224368</v>
      </c>
    </row>
    <row r="39" spans="1:17" ht="12.75" customHeight="1" x14ac:dyDescent="0.3">
      <c r="A39" s="41" t="s">
        <v>38</v>
      </c>
      <c r="B39" s="39">
        <f>'6A'!B39</f>
        <v>8205</v>
      </c>
      <c r="C39" s="56">
        <f>'6A'!C39</f>
        <v>516</v>
      </c>
      <c r="D39" s="35">
        <f>'6A'!D39/$C39</f>
        <v>0.8236434108527132</v>
      </c>
      <c r="E39" s="25">
        <f>'6A'!E39/$C39</f>
        <v>5.0387596899224806E-2</v>
      </c>
      <c r="F39" s="25">
        <f>'6A'!F39/$C39</f>
        <v>1.937984496124031E-3</v>
      </c>
      <c r="G39" s="25">
        <f>'6A'!G39/$C39</f>
        <v>9.6899224806201549E-3</v>
      </c>
      <c r="H39" s="25">
        <f>'6A'!H39/$C39</f>
        <v>0</v>
      </c>
      <c r="I39" s="25">
        <f>'6A'!I39/$C39</f>
        <v>0.12209302325581395</v>
      </c>
      <c r="J39" s="25">
        <f>'6A'!J39/$C39</f>
        <v>1.937984496124031E-3</v>
      </c>
      <c r="K39" s="25">
        <f>'6A'!K39/$C39</f>
        <v>9.4961240310077522E-2</v>
      </c>
      <c r="L39" s="25">
        <f>'6A'!L39/$C39</f>
        <v>1.1627906976744186E-2</v>
      </c>
      <c r="M39" s="25">
        <f>'6A'!M39/$C39</f>
        <v>0</v>
      </c>
      <c r="N39" s="25">
        <f>'6A'!N39/$C39</f>
        <v>0</v>
      </c>
      <c r="O39" s="25">
        <f>'6A'!O39/$C39</f>
        <v>0</v>
      </c>
      <c r="P39" s="25">
        <v>4.2958300550747446E-2</v>
      </c>
    </row>
    <row r="40" spans="1:17" ht="12.75" customHeight="1" x14ac:dyDescent="0.3">
      <c r="A40" s="41" t="s">
        <v>39</v>
      </c>
      <c r="B40" s="39">
        <f>'6A'!B40</f>
        <v>84759</v>
      </c>
      <c r="C40" s="56">
        <f>'6A'!C40</f>
        <v>16624</v>
      </c>
      <c r="D40" s="35">
        <f>'6A'!D40/$C40</f>
        <v>0.97052454282964384</v>
      </c>
      <c r="E40" s="25">
        <f>'6A'!E40/$C40</f>
        <v>5.5341674687199227E-3</v>
      </c>
      <c r="F40" s="25">
        <f>'6A'!F40/$C40</f>
        <v>0</v>
      </c>
      <c r="G40" s="25">
        <f>'6A'!G40/$C40</f>
        <v>7.8200192492781516E-4</v>
      </c>
      <c r="H40" s="25">
        <f>'6A'!H40/$C40</f>
        <v>0</v>
      </c>
      <c r="I40" s="25">
        <f>'6A'!I40/$C40</f>
        <v>1.0105871029836381E-2</v>
      </c>
      <c r="J40" s="25">
        <f>'6A'!J40/$C40</f>
        <v>0</v>
      </c>
      <c r="K40" s="25">
        <f>'6A'!K40/$C40</f>
        <v>1.2211260827718961E-2</v>
      </c>
      <c r="L40" s="25">
        <f>'6A'!L40/$C40</f>
        <v>7.8200192492781516E-4</v>
      </c>
      <c r="M40" s="25">
        <f>'6A'!M40/$C40</f>
        <v>6.8575553416746872E-3</v>
      </c>
      <c r="N40" s="25">
        <f>'6A'!N40/$C40</f>
        <v>1.5640038498556303E-3</v>
      </c>
      <c r="O40" s="25">
        <f>'6A'!O40/$C40</f>
        <v>0</v>
      </c>
      <c r="P40" s="25">
        <v>0</v>
      </c>
    </row>
    <row r="41" spans="1:17" ht="12.75" customHeight="1" x14ac:dyDescent="0.3">
      <c r="A41" s="41" t="s">
        <v>40</v>
      </c>
      <c r="B41" s="39">
        <f>'6A'!B41</f>
        <v>4453</v>
      </c>
      <c r="C41" s="56">
        <f>'6A'!C41</f>
        <v>360</v>
      </c>
      <c r="D41" s="35">
        <f>'6A'!D41/$C41</f>
        <v>0.41388888888888886</v>
      </c>
      <c r="E41" s="25">
        <f>'6A'!E41/$C41</f>
        <v>2.7777777777777779E-3</v>
      </c>
      <c r="F41" s="25">
        <f>'6A'!F41/$C41</f>
        <v>0</v>
      </c>
      <c r="G41" s="25">
        <f>'6A'!G41/$C41</f>
        <v>6.9444444444444448E-2</v>
      </c>
      <c r="H41" s="25">
        <f>'6A'!H41/$C41</f>
        <v>0</v>
      </c>
      <c r="I41" s="25">
        <f>'6A'!I41/$C41</f>
        <v>0.52500000000000002</v>
      </c>
      <c r="J41" s="25">
        <f>'6A'!J41/$C41</f>
        <v>1.3888888888888888E-2</v>
      </c>
      <c r="K41" s="25">
        <f>'6A'!K41/$C41</f>
        <v>8.611111111111111E-2</v>
      </c>
      <c r="L41" s="25">
        <f>'6A'!L41/$C41</f>
        <v>0</v>
      </c>
      <c r="M41" s="25">
        <f>'6A'!M41/$C41</f>
        <v>2.7777777777777779E-3</v>
      </c>
      <c r="N41" s="25">
        <f>'6A'!N41/$C41</f>
        <v>2.7777777777777779E-3</v>
      </c>
      <c r="O41" s="25">
        <f>'6A'!O41/$C41</f>
        <v>0</v>
      </c>
      <c r="P41" s="25">
        <v>0.48777246145667197</v>
      </c>
    </row>
    <row r="42" spans="1:17" ht="12.75" customHeight="1" x14ac:dyDescent="0.3">
      <c r="A42" s="41" t="s">
        <v>41</v>
      </c>
      <c r="B42" s="39">
        <f>'6A'!B42</f>
        <v>612</v>
      </c>
      <c r="C42" s="56">
        <f>'6A'!C42</f>
        <v>83</v>
      </c>
      <c r="D42" s="35">
        <f>'6A'!D42/$C42</f>
        <v>0.68674698795180722</v>
      </c>
      <c r="E42" s="25">
        <f>'6A'!E42/$C42</f>
        <v>0</v>
      </c>
      <c r="F42" s="25">
        <f>'6A'!F42/$C42</f>
        <v>1.2048192771084338E-2</v>
      </c>
      <c r="G42" s="25">
        <f>'6A'!G42/$C42</f>
        <v>0.14457831325301204</v>
      </c>
      <c r="H42" s="25">
        <f>'6A'!H42/$C42</f>
        <v>0</v>
      </c>
      <c r="I42" s="25">
        <f>'6A'!I42/$C42</f>
        <v>9.6385542168674704E-2</v>
      </c>
      <c r="J42" s="25">
        <f>'6A'!J42/$C42</f>
        <v>0</v>
      </c>
      <c r="K42" s="25">
        <f>'6A'!K42/$C42</f>
        <v>0.18072289156626506</v>
      </c>
      <c r="L42" s="25">
        <f>'6A'!L42/$C42</f>
        <v>0</v>
      </c>
      <c r="M42" s="25">
        <f>'6A'!M42/$C42</f>
        <v>1.2048192771084338E-2</v>
      </c>
      <c r="N42" s="25">
        <f>'6A'!N42/$C42</f>
        <v>0</v>
      </c>
      <c r="O42" s="25">
        <f>'6A'!O42/$C42</f>
        <v>0</v>
      </c>
      <c r="P42" s="25">
        <v>2.6825633383010434E-2</v>
      </c>
    </row>
    <row r="43" spans="1:17" ht="12.75" customHeight="1" x14ac:dyDescent="0.3">
      <c r="A43" s="41" t="s">
        <v>42</v>
      </c>
      <c r="B43" s="39">
        <f>'6A'!B43</f>
        <v>7957</v>
      </c>
      <c r="C43" s="56">
        <f>'6A'!C43</f>
        <v>3368</v>
      </c>
      <c r="D43" s="35">
        <f>'6A'!D43/$C43</f>
        <v>0.43557007125890734</v>
      </c>
      <c r="E43" s="25">
        <f>'6A'!E43/$C43</f>
        <v>0</v>
      </c>
      <c r="F43" s="25">
        <f>'6A'!F43/$C43</f>
        <v>5.6413301662707836E-3</v>
      </c>
      <c r="G43" s="25">
        <f>'6A'!G43/$C43</f>
        <v>0.20961995249406176</v>
      </c>
      <c r="H43" s="25">
        <f>'6A'!H43/$C43</f>
        <v>9.7980997624703085E-3</v>
      </c>
      <c r="I43" s="25">
        <f>'6A'!I43/$C43</f>
        <v>4.8693586698337295E-2</v>
      </c>
      <c r="J43" s="25">
        <f>'6A'!J43/$C43</f>
        <v>5.9382422802850355E-3</v>
      </c>
      <c r="K43" s="25">
        <f>'6A'!K43/$C43</f>
        <v>8.907363420427554E-2</v>
      </c>
      <c r="L43" s="25">
        <f>'6A'!L43/$C43</f>
        <v>7.9869358669833732E-2</v>
      </c>
      <c r="M43" s="25">
        <f>'6A'!M43/$C43</f>
        <v>5.6413301662707836E-3</v>
      </c>
      <c r="N43" s="25">
        <f>'6A'!N43/$C43</f>
        <v>1.4845605700712588E-2</v>
      </c>
      <c r="O43" s="25">
        <f>'6A'!O43/$C43</f>
        <v>0</v>
      </c>
      <c r="P43" s="25">
        <v>0.20490151733212714</v>
      </c>
    </row>
    <row r="44" spans="1:17" ht="12.75" customHeight="1" x14ac:dyDescent="0.3">
      <c r="A44" s="41" t="s">
        <v>43</v>
      </c>
      <c r="B44" s="39">
        <f>'6A'!B44</f>
        <v>1620</v>
      </c>
      <c r="C44" s="56">
        <f>'6A'!C44</f>
        <v>353</v>
      </c>
      <c r="D44" s="35">
        <f>'6A'!D44/$C44</f>
        <v>0.33144475920679889</v>
      </c>
      <c r="E44" s="25">
        <f>'6A'!E44/$C44</f>
        <v>0</v>
      </c>
      <c r="F44" s="25">
        <f>'6A'!F44/$C44</f>
        <v>0</v>
      </c>
      <c r="G44" s="25">
        <f>'6A'!G44/$C44</f>
        <v>5.6657223796033995E-2</v>
      </c>
      <c r="H44" s="25">
        <f>'6A'!H44/$C44</f>
        <v>0</v>
      </c>
      <c r="I44" s="25">
        <f>'6A'!I44/$C44</f>
        <v>0.21813031161473087</v>
      </c>
      <c r="J44" s="25">
        <f>'6A'!J44/$C44</f>
        <v>2.8328611898016998E-2</v>
      </c>
      <c r="K44" s="25">
        <f>'6A'!K44/$C44</f>
        <v>0.28895184135977336</v>
      </c>
      <c r="L44" s="25">
        <f>'6A'!L44/$C44</f>
        <v>0</v>
      </c>
      <c r="M44" s="25">
        <f>'6A'!M44/$C44</f>
        <v>0.14730878186968838</v>
      </c>
      <c r="N44" s="25">
        <f>'6A'!N44/$C44</f>
        <v>5.6657223796033997E-3</v>
      </c>
      <c r="O44" s="25">
        <f>'6A'!O44/$C44</f>
        <v>0</v>
      </c>
      <c r="P44" s="25">
        <v>0</v>
      </c>
    </row>
    <row r="45" spans="1:17" ht="12.75" customHeight="1" x14ac:dyDescent="0.3">
      <c r="A45" s="41" t="s">
        <v>44</v>
      </c>
      <c r="B45" s="39">
        <f>'6A'!B45</f>
        <v>30163</v>
      </c>
      <c r="C45" s="56">
        <f>'6A'!C45</f>
        <v>11309</v>
      </c>
      <c r="D45" s="35">
        <f>'6A'!D45/$C45</f>
        <v>0.88761163674949151</v>
      </c>
      <c r="E45" s="25">
        <f>'6A'!E45/$C45</f>
        <v>8.8425148112123092E-5</v>
      </c>
      <c r="F45" s="25">
        <f>'6A'!F45/$C45</f>
        <v>2.6527544433636928E-4</v>
      </c>
      <c r="G45" s="25">
        <f>'6A'!G45/$C45</f>
        <v>3.7138562207091699E-3</v>
      </c>
      <c r="H45" s="25">
        <f>'6A'!H45/$C45</f>
        <v>8.8425148112123092E-5</v>
      </c>
      <c r="I45" s="25">
        <f>'6A'!I45/$C45</f>
        <v>1.4236448846051818E-2</v>
      </c>
      <c r="J45" s="25">
        <f>'6A'!J45/$C45</f>
        <v>0</v>
      </c>
      <c r="K45" s="25">
        <f>'6A'!K45/$C45</f>
        <v>1.7685029622424618E-3</v>
      </c>
      <c r="L45" s="25">
        <f>'6A'!L45/$C45</f>
        <v>8.8425148112123092E-5</v>
      </c>
      <c r="M45" s="25">
        <f>'6A'!M45/$C45</f>
        <v>1.5032275179060926E-3</v>
      </c>
      <c r="N45" s="25">
        <f>'6A'!N45/$C45</f>
        <v>1.2379520735697233E-3</v>
      </c>
      <c r="O45" s="25">
        <f>'6A'!O45/$C45</f>
        <v>0</v>
      </c>
      <c r="P45" s="25">
        <v>0.50118510589494614</v>
      </c>
    </row>
    <row r="46" spans="1:17" ht="12.75" customHeight="1" x14ac:dyDescent="0.3">
      <c r="A46" s="41" t="s">
        <v>45</v>
      </c>
      <c r="B46" s="39">
        <f>'6A'!B46</f>
        <v>15781</v>
      </c>
      <c r="C46" s="56">
        <f>'6A'!C46</f>
        <v>4241</v>
      </c>
      <c r="D46" s="35">
        <f>'6A'!D46/$C46</f>
        <v>0.5817024286724829</v>
      </c>
      <c r="E46" s="25">
        <f>'6A'!E46/$C46</f>
        <v>2.3579344494223061E-4</v>
      </c>
      <c r="F46" s="25">
        <f>'6A'!F46/$C46</f>
        <v>6.6022164583824572E-3</v>
      </c>
      <c r="G46" s="25">
        <f>'6A'!G46/$C46</f>
        <v>0</v>
      </c>
      <c r="H46" s="25">
        <f>'6A'!H46/$C46</f>
        <v>3.536901674133459E-3</v>
      </c>
      <c r="I46" s="25">
        <f>'6A'!I46/$C46</f>
        <v>9.7618486206083474E-2</v>
      </c>
      <c r="J46" s="25">
        <f>'6A'!J46/$C46</f>
        <v>6.4371610469228957E-2</v>
      </c>
      <c r="K46" s="25">
        <f>'6A'!K46/$C46</f>
        <v>6.8380099033246877E-2</v>
      </c>
      <c r="L46" s="25">
        <f>'6A'!L46/$C46</f>
        <v>0.15680264088658336</v>
      </c>
      <c r="M46" s="25">
        <f>'6A'!M46/$C46</f>
        <v>0</v>
      </c>
      <c r="N46" s="25">
        <f>'6A'!N46/$C46</f>
        <v>3.2303701957085595E-2</v>
      </c>
      <c r="O46" s="25">
        <f>'6A'!O46/$C46</f>
        <v>0</v>
      </c>
      <c r="P46" s="25">
        <v>1.2435765673175746E-2</v>
      </c>
    </row>
    <row r="47" spans="1:17" ht="18" customHeight="1" x14ac:dyDescent="0.3">
      <c r="A47" s="41" t="s">
        <v>46</v>
      </c>
      <c r="B47" s="39">
        <f>'6A'!B47</f>
        <v>4134</v>
      </c>
      <c r="C47" s="56">
        <f>'6A'!C47</f>
        <v>56</v>
      </c>
      <c r="D47" s="35">
        <f>'6A'!D47/$C47</f>
        <v>0.48214285714285715</v>
      </c>
      <c r="E47" s="25">
        <f>'6A'!E47/$C47</f>
        <v>3.5714285714285712E-2</v>
      </c>
      <c r="F47" s="25">
        <f>'6A'!F47/$C47</f>
        <v>0</v>
      </c>
      <c r="G47" s="25">
        <f>'6A'!G47/$C47</f>
        <v>7.1428571428571425E-2</v>
      </c>
      <c r="H47" s="25">
        <f>'6A'!H47/$C47</f>
        <v>0</v>
      </c>
      <c r="I47" s="25">
        <f>'6A'!I47/$C47</f>
        <v>3.5714285714285712E-2</v>
      </c>
      <c r="J47" s="25">
        <f>'6A'!J47/$C47</f>
        <v>3.5714285714285712E-2</v>
      </c>
      <c r="K47" s="25">
        <f>'6A'!K47/$C47</f>
        <v>0.2857142857142857</v>
      </c>
      <c r="L47" s="25">
        <f>'6A'!L47/$C47</f>
        <v>8.9285714285714288E-2</v>
      </c>
      <c r="M47" s="25">
        <f>'6A'!M47/$C47</f>
        <v>0</v>
      </c>
      <c r="N47" s="25">
        <f>'6A'!N47/$C47</f>
        <v>3.5714285714285712E-2</v>
      </c>
      <c r="O47" s="25">
        <f>'6A'!O47/$C47</f>
        <v>0</v>
      </c>
      <c r="P47" s="25">
        <v>2.3085802231627549E-3</v>
      </c>
    </row>
    <row r="48" spans="1:17" ht="12.75" customHeight="1" x14ac:dyDescent="0.3">
      <c r="A48" s="41" t="s">
        <v>47</v>
      </c>
      <c r="B48" s="39">
        <f>'6A'!B48</f>
        <v>1571</v>
      </c>
      <c r="C48" s="56">
        <f>'6A'!C48</f>
        <v>988</v>
      </c>
      <c r="D48" s="35">
        <f>'6A'!D48/$C48</f>
        <v>0.15688259109311742</v>
      </c>
      <c r="E48" s="25">
        <f>'6A'!E48/$C48</f>
        <v>0</v>
      </c>
      <c r="F48" s="25">
        <f>'6A'!F48/$C48</f>
        <v>0</v>
      </c>
      <c r="G48" s="25">
        <f>'6A'!G48/$C48</f>
        <v>1.0121457489878543E-3</v>
      </c>
      <c r="H48" s="25">
        <f>'6A'!H48/$C48</f>
        <v>0</v>
      </c>
      <c r="I48" s="25">
        <f>'6A'!I48/$C48</f>
        <v>0.45242914979757087</v>
      </c>
      <c r="J48" s="25">
        <f>'6A'!J48/$C48</f>
        <v>0</v>
      </c>
      <c r="K48" s="25">
        <f>'6A'!K48/$C48</f>
        <v>1.1133603238866396E-2</v>
      </c>
      <c r="L48" s="25">
        <f>'6A'!L48/$C48</f>
        <v>1.0121457489878543E-3</v>
      </c>
      <c r="M48" s="25">
        <f>'6A'!M48/$C48</f>
        <v>6.6801619433198386E-2</v>
      </c>
      <c r="N48" s="25">
        <f>'6A'!N48/$C48</f>
        <v>1.417004048582996E-2</v>
      </c>
      <c r="O48" s="25">
        <f>'6A'!O48/$C48</f>
        <v>0</v>
      </c>
      <c r="P48" s="25">
        <v>0.34475374732334046</v>
      </c>
    </row>
    <row r="49" spans="1:17" ht="12.75" customHeight="1" x14ac:dyDescent="0.3">
      <c r="A49" s="41" t="s">
        <v>48</v>
      </c>
      <c r="B49" s="39">
        <f>'6A'!B49</f>
        <v>2668</v>
      </c>
      <c r="C49" s="56">
        <f>'6A'!C49</f>
        <v>482</v>
      </c>
      <c r="D49" s="35">
        <f>'6A'!D49/$C49</f>
        <v>0.82780082987551862</v>
      </c>
      <c r="E49" s="25">
        <f>'6A'!E49/$C49</f>
        <v>0</v>
      </c>
      <c r="F49" s="25">
        <f>'6A'!F49/$C49</f>
        <v>0</v>
      </c>
      <c r="G49" s="25">
        <f>'6A'!G49/$C49</f>
        <v>0</v>
      </c>
      <c r="H49" s="25">
        <f>'6A'!H49/$C49</f>
        <v>0</v>
      </c>
      <c r="I49" s="25">
        <f>'6A'!I49/$C49</f>
        <v>3.1120331950207469E-2</v>
      </c>
      <c r="J49" s="25">
        <f>'6A'!J49/$C49</f>
        <v>0</v>
      </c>
      <c r="K49" s="25">
        <f>'6A'!K49/$C49</f>
        <v>6.8464730290456438E-2</v>
      </c>
      <c r="L49" s="25">
        <f>'6A'!L49/$C49</f>
        <v>0</v>
      </c>
      <c r="M49" s="25">
        <f>'6A'!M49/$C49</f>
        <v>6.2240663900414933E-3</v>
      </c>
      <c r="N49" s="25">
        <f>'6A'!N49/$C49</f>
        <v>6.2240663900414933E-3</v>
      </c>
      <c r="O49" s="25">
        <f>'6A'!O49/$C49</f>
        <v>0</v>
      </c>
      <c r="P49" s="25">
        <v>1.1895684001830106E-2</v>
      </c>
    </row>
    <row r="50" spans="1:17" ht="12.75" customHeight="1" x14ac:dyDescent="0.3">
      <c r="A50" s="41" t="s">
        <v>49</v>
      </c>
      <c r="B50" s="39">
        <f>'6A'!B50</f>
        <v>359</v>
      </c>
      <c r="C50" s="56">
        <f>'6A'!C50</f>
        <v>251</v>
      </c>
      <c r="D50" s="35">
        <f>'6A'!D50/$C50</f>
        <v>0.15139442231075698</v>
      </c>
      <c r="E50" s="25">
        <f>'6A'!E50/$C50</f>
        <v>0</v>
      </c>
      <c r="F50" s="25">
        <f>'6A'!F50/$C50</f>
        <v>7.9681274900398405E-3</v>
      </c>
      <c r="G50" s="25">
        <f>'6A'!G50/$C50</f>
        <v>0</v>
      </c>
      <c r="H50" s="25">
        <f>'6A'!H50/$C50</f>
        <v>3.9840637450199202E-3</v>
      </c>
      <c r="I50" s="25">
        <f>'6A'!I50/$C50</f>
        <v>0.19123505976095617</v>
      </c>
      <c r="J50" s="25">
        <f>'6A'!J50/$C50</f>
        <v>0.75697211155378485</v>
      </c>
      <c r="K50" s="25">
        <f>'6A'!K50/$C50</f>
        <v>2.3904382470119521E-2</v>
      </c>
      <c r="L50" s="25">
        <f>'6A'!L50/$C50</f>
        <v>0</v>
      </c>
      <c r="M50" s="25">
        <f>'6A'!M50/$C50</f>
        <v>4.7808764940239043E-2</v>
      </c>
      <c r="N50" s="25">
        <f>'6A'!N50/$C50</f>
        <v>1.5936254980079681E-2</v>
      </c>
      <c r="O50" s="25">
        <f>'6A'!O50/$C50</f>
        <v>0</v>
      </c>
      <c r="P50" s="25">
        <v>0</v>
      </c>
    </row>
    <row r="51" spans="1:17" ht="12.75" customHeight="1" x14ac:dyDescent="0.3">
      <c r="A51" s="41" t="s">
        <v>50</v>
      </c>
      <c r="B51" s="39">
        <f>'6A'!B51</f>
        <v>4852</v>
      </c>
      <c r="C51" s="56">
        <f>'6A'!C51</f>
        <v>1929</v>
      </c>
      <c r="D51" s="35">
        <f>'6A'!D51/$C51</f>
        <v>0.63867288750647999</v>
      </c>
      <c r="E51" s="25">
        <f>'6A'!E51/$C51</f>
        <v>0</v>
      </c>
      <c r="F51" s="25">
        <f>'6A'!F51/$C51</f>
        <v>0</v>
      </c>
      <c r="G51" s="25">
        <f>'6A'!G51/$C51</f>
        <v>6.9466044582685335E-2</v>
      </c>
      <c r="H51" s="25">
        <f>'6A'!H51/$C51</f>
        <v>0</v>
      </c>
      <c r="I51" s="25">
        <f>'6A'!I51/$C51</f>
        <v>6.5318818040435461E-2</v>
      </c>
      <c r="J51" s="25">
        <f>'6A'!J51/$C51</f>
        <v>7.2576464489372732E-3</v>
      </c>
      <c r="K51" s="25">
        <f>'6A'!K51/$C51</f>
        <v>9.2275790565059621E-2</v>
      </c>
      <c r="L51" s="25">
        <f>'6A'!L51/$C51</f>
        <v>0.26438569206842921</v>
      </c>
      <c r="M51" s="25">
        <f>'6A'!M51/$C51</f>
        <v>4.2509072058061169E-2</v>
      </c>
      <c r="N51" s="25">
        <f>'6A'!N51/$C51</f>
        <v>9.3312597200622092E-3</v>
      </c>
      <c r="O51" s="25">
        <f>'6A'!O51/$C51</f>
        <v>0</v>
      </c>
      <c r="P51" s="25">
        <v>0.12046037042410175</v>
      </c>
      <c r="Q51" s="2" t="s">
        <v>2</v>
      </c>
    </row>
    <row r="52" spans="1:17" ht="12.75" customHeight="1" x14ac:dyDescent="0.3">
      <c r="A52" s="41" t="s">
        <v>51</v>
      </c>
      <c r="B52" s="39">
        <f>'6A'!B52</f>
        <v>6323</v>
      </c>
      <c r="C52" s="56">
        <f>'6A'!C52</f>
        <v>289</v>
      </c>
      <c r="D52" s="35">
        <f>'6A'!D52/$C52</f>
        <v>0.93425605536332179</v>
      </c>
      <c r="E52" s="25">
        <f>'6A'!E52/$C52</f>
        <v>4.4982698961937718E-2</v>
      </c>
      <c r="F52" s="25">
        <f>'6A'!F52/$C52</f>
        <v>2.0761245674740483E-2</v>
      </c>
      <c r="G52" s="25">
        <f>'6A'!G52/$C52</f>
        <v>0</v>
      </c>
      <c r="H52" s="25">
        <f>'6A'!H52/$C52</f>
        <v>0</v>
      </c>
      <c r="I52" s="25">
        <f>'6A'!I52/$C52</f>
        <v>0</v>
      </c>
      <c r="J52" s="25">
        <f>'6A'!J52/$C52</f>
        <v>0</v>
      </c>
      <c r="K52" s="25">
        <f>'6A'!K52/$C52</f>
        <v>0</v>
      </c>
      <c r="L52" s="25">
        <f>'6A'!L52/$C52</f>
        <v>0</v>
      </c>
      <c r="M52" s="25">
        <f>'6A'!M52/$C52</f>
        <v>0</v>
      </c>
      <c r="N52" s="25">
        <f>'6A'!N52/$C52</f>
        <v>0</v>
      </c>
      <c r="O52" s="25">
        <f>'6A'!O52/$C52</f>
        <v>0</v>
      </c>
      <c r="P52" s="25">
        <v>0</v>
      </c>
    </row>
    <row r="53" spans="1:17" ht="12.75" customHeight="1" x14ac:dyDescent="0.3">
      <c r="A53" s="41" t="s">
        <v>52</v>
      </c>
      <c r="B53" s="39">
        <f>'6A'!B53</f>
        <v>1004</v>
      </c>
      <c r="C53" s="56">
        <f>'6A'!C53</f>
        <v>359</v>
      </c>
      <c r="D53" s="35">
        <f>'6A'!D53/$C53</f>
        <v>0.71866295264623958</v>
      </c>
      <c r="E53" s="25">
        <f>'6A'!E53/$C53</f>
        <v>0</v>
      </c>
      <c r="F53" s="25">
        <f>'6A'!F53/$C53</f>
        <v>2.7855153203342618E-3</v>
      </c>
      <c r="G53" s="25">
        <f>'6A'!G53/$C53</f>
        <v>2.7855153203342618E-3</v>
      </c>
      <c r="H53" s="25">
        <f>'6A'!H53/$C53</f>
        <v>0</v>
      </c>
      <c r="I53" s="25">
        <f>'6A'!I53/$C53</f>
        <v>1.9498607242339833E-2</v>
      </c>
      <c r="J53" s="25">
        <f>'6A'!J53/$C53</f>
        <v>0</v>
      </c>
      <c r="K53" s="25">
        <f>'6A'!K53/$C53</f>
        <v>5.0139275766016712E-2</v>
      </c>
      <c r="L53" s="25">
        <f>'6A'!L53/$C53</f>
        <v>1.1142061281337047E-2</v>
      </c>
      <c r="M53" s="25">
        <f>'6A'!M53/$C53</f>
        <v>2.5069637883008356E-2</v>
      </c>
      <c r="N53" s="25">
        <f>'6A'!N53/$C53</f>
        <v>2.7855153203342618E-3</v>
      </c>
      <c r="O53" s="25">
        <f>'6A'!O53/$C53</f>
        <v>0</v>
      </c>
      <c r="P53" s="25">
        <v>0.15896820635872824</v>
      </c>
    </row>
    <row r="54" spans="1:17" ht="12.75" customHeight="1" x14ac:dyDescent="0.3">
      <c r="A54" s="41" t="s">
        <v>53</v>
      </c>
      <c r="B54" s="39">
        <f>'6A'!B54</f>
        <v>988</v>
      </c>
      <c r="C54" s="56">
        <f>'6A'!C54</f>
        <v>354</v>
      </c>
      <c r="D54" s="35">
        <f>'6A'!D54/$C54</f>
        <v>0.89830508474576276</v>
      </c>
      <c r="E54" s="25">
        <f>'6A'!E54/$C54</f>
        <v>0</v>
      </c>
      <c r="F54" s="25">
        <f>'6A'!F54/$C54</f>
        <v>0</v>
      </c>
      <c r="G54" s="25">
        <f>'6A'!G54/$C54</f>
        <v>2.8248587570621469E-3</v>
      </c>
      <c r="H54" s="25">
        <f>'6A'!H54/$C54</f>
        <v>0</v>
      </c>
      <c r="I54" s="25">
        <f>'6A'!I54/$C54</f>
        <v>5.0847457627118647E-2</v>
      </c>
      <c r="J54" s="25">
        <f>'6A'!J54/$C54</f>
        <v>2.8248587570621469E-3</v>
      </c>
      <c r="K54" s="25">
        <f>'6A'!K54/$C54</f>
        <v>3.1073446327683617E-2</v>
      </c>
      <c r="L54" s="25">
        <f>'6A'!L54/$C54</f>
        <v>2.8248587570621469E-3</v>
      </c>
      <c r="M54" s="25">
        <f>'6A'!M54/$C54</f>
        <v>2.8248587570621469E-3</v>
      </c>
      <c r="N54" s="25">
        <f>'6A'!N54/$C54</f>
        <v>2.5423728813559324E-2</v>
      </c>
      <c r="O54" s="25">
        <f>'6A'!O54/$C54</f>
        <v>0</v>
      </c>
      <c r="P54" s="25">
        <v>0</v>
      </c>
    </row>
    <row r="55" spans="1:17" ht="12.75" customHeight="1" x14ac:dyDescent="0.3">
      <c r="A55" s="41" t="s">
        <v>54</v>
      </c>
      <c r="B55" s="39">
        <f>'6A'!B55</f>
        <v>60</v>
      </c>
      <c r="C55" s="56">
        <f>'6A'!C55</f>
        <v>1</v>
      </c>
      <c r="D55" s="35">
        <f>'6A'!D55/$C55</f>
        <v>0</v>
      </c>
      <c r="E55" s="25">
        <f>'6A'!E55/$C55</f>
        <v>1</v>
      </c>
      <c r="F55" s="25">
        <f>'6A'!F55/$C55</f>
        <v>0</v>
      </c>
      <c r="G55" s="25">
        <f>'6A'!G55/$C55</f>
        <v>0</v>
      </c>
      <c r="H55" s="25">
        <f>'6A'!H55/$C55</f>
        <v>0</v>
      </c>
      <c r="I55" s="25">
        <f>'6A'!I55/$C55</f>
        <v>0</v>
      </c>
      <c r="J55" s="25">
        <f>'6A'!J55/$C55</f>
        <v>0</v>
      </c>
      <c r="K55" s="25">
        <f>'6A'!K55/$C55</f>
        <v>0</v>
      </c>
      <c r="L55" s="25">
        <f>'6A'!L55/$C55</f>
        <v>0</v>
      </c>
      <c r="M55" s="25">
        <f>'6A'!M55/$C55</f>
        <v>0</v>
      </c>
      <c r="N55" s="25">
        <f>'6A'!N55/$C55</f>
        <v>0</v>
      </c>
      <c r="O55" s="25">
        <f>'6A'!O55/$C55</f>
        <v>0</v>
      </c>
      <c r="P55" s="25">
        <v>3.0303030303030304E-2</v>
      </c>
    </row>
    <row r="56" spans="1:17" ht="12.75" customHeight="1" x14ac:dyDescent="0.3">
      <c r="A56" s="41" t="s">
        <v>55</v>
      </c>
      <c r="B56" s="39">
        <f>'6A'!B56</f>
        <v>8174</v>
      </c>
      <c r="C56" s="56">
        <f>'6A'!C56</f>
        <v>1349</v>
      </c>
      <c r="D56" s="35">
        <f>'6A'!D56/$C56</f>
        <v>0.8124536693847294</v>
      </c>
      <c r="E56" s="25">
        <f>'6A'!E56/$C56</f>
        <v>0</v>
      </c>
      <c r="F56" s="25">
        <f>'6A'!F56/$C56</f>
        <v>0</v>
      </c>
      <c r="G56" s="25">
        <f>'6A'!G56/$C56</f>
        <v>0</v>
      </c>
      <c r="H56" s="25">
        <f>'6A'!H56/$C56</f>
        <v>2.223869532987398E-3</v>
      </c>
      <c r="I56" s="25">
        <f>'6A'!I56/$C56</f>
        <v>0.12157153446997776</v>
      </c>
      <c r="J56" s="25">
        <f>'6A'!J56/$C56</f>
        <v>1.4825796886582653E-3</v>
      </c>
      <c r="K56" s="25">
        <f>'6A'!K56/$C56</f>
        <v>7.8576723498888071E-2</v>
      </c>
      <c r="L56" s="25">
        <f>'6A'!L56/$C56</f>
        <v>4.447739065974796E-3</v>
      </c>
      <c r="M56" s="25">
        <f>'6A'!M56/$C56</f>
        <v>5.1890289103039286E-3</v>
      </c>
      <c r="N56" s="25">
        <f>'6A'!N56/$C56</f>
        <v>8.1541882876204601E-3</v>
      </c>
      <c r="O56" s="50">
        <f>'6A'!O56/$C56</f>
        <v>0</v>
      </c>
      <c r="P56" s="49">
        <v>0</v>
      </c>
    </row>
    <row r="57" spans="1:17" ht="18" customHeight="1" x14ac:dyDescent="0.3">
      <c r="A57" s="41" t="s">
        <v>56</v>
      </c>
      <c r="B57" s="39">
        <f>'6A'!B57</f>
        <v>36619</v>
      </c>
      <c r="C57" s="56">
        <f>'6A'!C57</f>
        <v>13301</v>
      </c>
      <c r="D57" s="35">
        <f>'6A'!D57/$C57</f>
        <v>0.85264265844673337</v>
      </c>
      <c r="E57" s="25">
        <f>'6A'!E57/$C57</f>
        <v>2.9020374407939253E-2</v>
      </c>
      <c r="F57" s="25">
        <f>'6A'!F57/$C57</f>
        <v>0</v>
      </c>
      <c r="G57" s="25">
        <f>'6A'!G57/$C57</f>
        <v>1.0525524396661906E-3</v>
      </c>
      <c r="H57" s="25">
        <f>'6A'!H57/$C57</f>
        <v>1.5036463423802722E-4</v>
      </c>
      <c r="I57" s="25">
        <f>'6A'!I57/$C57</f>
        <v>1.0675889030899933E-2</v>
      </c>
      <c r="J57" s="25">
        <f>'6A'!J57/$C57</f>
        <v>9.0218780542816333E-4</v>
      </c>
      <c r="K57" s="25">
        <f>'6A'!K57/$C57</f>
        <v>1.210435305616119E-2</v>
      </c>
      <c r="L57" s="25">
        <f>'6A'!L57/$C57</f>
        <v>2.563717013758364E-2</v>
      </c>
      <c r="M57" s="25">
        <f>'6A'!M57/$C57</f>
        <v>3.5335689045936395E-3</v>
      </c>
      <c r="N57" s="25">
        <f>'6A'!N57/$C57</f>
        <v>5.1123975640929254E-3</v>
      </c>
      <c r="O57" s="50">
        <f>'6A'!O57/$C57</f>
        <v>0</v>
      </c>
      <c r="P57" s="25">
        <v>0.36130550566668729</v>
      </c>
    </row>
    <row r="58" spans="1:17" ht="12.75" customHeight="1" x14ac:dyDescent="0.3">
      <c r="A58" s="41" t="s">
        <v>57</v>
      </c>
      <c r="B58" s="39">
        <f>'6A'!B58</f>
        <v>1372</v>
      </c>
      <c r="C58" s="56">
        <f>'6A'!C58</f>
        <v>499</v>
      </c>
      <c r="D58" s="35">
        <f>'6A'!D58/$C58</f>
        <v>0.27254509018036072</v>
      </c>
      <c r="E58" s="25">
        <f>'6A'!E58/$C58</f>
        <v>4.0080160320641279E-3</v>
      </c>
      <c r="F58" s="25">
        <f>'6A'!F58/$C58</f>
        <v>6.0120240480961923E-3</v>
      </c>
      <c r="G58" s="25">
        <f>'6A'!G58/$C58</f>
        <v>8.0160320641282558E-3</v>
      </c>
      <c r="H58" s="25">
        <f>'6A'!H58/$C58</f>
        <v>0</v>
      </c>
      <c r="I58" s="25">
        <f>'6A'!I58/$C58</f>
        <v>0.32665330661322645</v>
      </c>
      <c r="J58" s="25">
        <f>'6A'!J58/$C58</f>
        <v>4.4088176352705413E-2</v>
      </c>
      <c r="K58" s="25">
        <f>'6A'!K58/$C58</f>
        <v>0.22444889779559118</v>
      </c>
      <c r="L58" s="25">
        <f>'6A'!L58/$C58</f>
        <v>0</v>
      </c>
      <c r="M58" s="25">
        <f>'6A'!M58/$C58</f>
        <v>1.002004008016032E-2</v>
      </c>
      <c r="N58" s="25">
        <f>'6A'!N58/$C58</f>
        <v>8.4168336673346694E-2</v>
      </c>
      <c r="O58" s="50">
        <f>'6A'!O58/$C58</f>
        <v>0</v>
      </c>
      <c r="P58" s="25">
        <v>5.7741816844428098E-2</v>
      </c>
    </row>
    <row r="59" spans="1:17" ht="12.75" customHeight="1" x14ac:dyDescent="0.3">
      <c r="A59" s="41" t="s">
        <v>58</v>
      </c>
      <c r="B59" s="39">
        <f>'6A'!B59</f>
        <v>6538</v>
      </c>
      <c r="C59" s="56">
        <f>'6A'!C59</f>
        <v>4786</v>
      </c>
      <c r="D59" s="35">
        <f>'6A'!D59/$C59</f>
        <v>0.27329711659005435</v>
      </c>
      <c r="E59" s="25">
        <f>'6A'!E59/$C59</f>
        <v>0</v>
      </c>
      <c r="F59" s="25">
        <f>'6A'!F59/$C59</f>
        <v>0</v>
      </c>
      <c r="G59" s="25">
        <f>'6A'!G59/$C59</f>
        <v>5.4325114918512329E-2</v>
      </c>
      <c r="H59" s="25">
        <f>'6A'!H59/$C59</f>
        <v>0</v>
      </c>
      <c r="I59" s="25">
        <f>'6A'!I59/$C59</f>
        <v>0.1080234015879649</v>
      </c>
      <c r="J59" s="25">
        <f>'6A'!J59/$C59</f>
        <v>0</v>
      </c>
      <c r="K59" s="25">
        <f>'6A'!K59/$C59</f>
        <v>2.6117843710823235E-2</v>
      </c>
      <c r="L59" s="25">
        <f>'6A'!L59/$C59</f>
        <v>2.0894274968658588E-3</v>
      </c>
      <c r="M59" s="25">
        <f>'6A'!M59/$C59</f>
        <v>5.8503969912244045E-3</v>
      </c>
      <c r="N59" s="25">
        <f>'6A'!N59/$C59</f>
        <v>2.0476389469285417E-2</v>
      </c>
      <c r="O59" s="50">
        <f>'6A'!O59/$C59</f>
        <v>0</v>
      </c>
      <c r="P59" s="25">
        <v>0.44306835637480801</v>
      </c>
    </row>
    <row r="60" spans="1:17" ht="12.75" customHeight="1" x14ac:dyDescent="0.3">
      <c r="A60" s="42" t="s">
        <v>59</v>
      </c>
      <c r="B60" s="46">
        <f>'6A'!B60</f>
        <v>262</v>
      </c>
      <c r="C60" s="57">
        <f>'6A'!C60</f>
        <v>227</v>
      </c>
      <c r="D60" s="36">
        <f>'6A'!D60/$C60</f>
        <v>0.23348017621145375</v>
      </c>
      <c r="E60" s="26">
        <f>'6A'!E60/$C60</f>
        <v>0</v>
      </c>
      <c r="F60" s="26">
        <f>'6A'!F60/$C60</f>
        <v>0</v>
      </c>
      <c r="G60" s="26">
        <f>'6A'!G60/$C60</f>
        <v>0.76651982378854622</v>
      </c>
      <c r="H60" s="26">
        <f>'6A'!H60/$C60</f>
        <v>0</v>
      </c>
      <c r="I60" s="26">
        <f>'6A'!I60/$C60</f>
        <v>4.405286343612335E-2</v>
      </c>
      <c r="J60" s="26">
        <f>'6A'!J60/$C60</f>
        <v>0</v>
      </c>
      <c r="K60" s="26">
        <f>'6A'!K60/$C60</f>
        <v>7.4889867841409691E-2</v>
      </c>
      <c r="L60" s="26">
        <f>'6A'!L60/$C60</f>
        <v>0</v>
      </c>
      <c r="M60" s="26">
        <f>'6A'!M60/$C60</f>
        <v>4.4052863436123352E-3</v>
      </c>
      <c r="N60" s="26">
        <f>'6A'!N60/$C60</f>
        <v>4.4052863436123352E-3</v>
      </c>
      <c r="O60" s="52">
        <f>'6A'!O60/$C60</f>
        <v>0</v>
      </c>
      <c r="P60" s="59">
        <v>0</v>
      </c>
    </row>
    <row r="61" spans="1:17" ht="12.75" customHeight="1" x14ac:dyDescent="0.25">
      <c r="A61" s="276" t="s">
        <v>262</v>
      </c>
      <c r="B61" s="276"/>
      <c r="C61" s="276"/>
      <c r="D61" s="276"/>
      <c r="E61" s="276"/>
      <c r="F61" s="276"/>
      <c r="G61" s="276"/>
      <c r="H61" s="276"/>
      <c r="I61" s="276"/>
      <c r="J61" s="276"/>
      <c r="K61" s="276"/>
      <c r="L61" s="276"/>
      <c r="M61" s="276"/>
      <c r="N61" s="276"/>
      <c r="O61" s="276"/>
      <c r="P61" s="276"/>
    </row>
    <row r="62" spans="1:17" ht="12.75" customHeight="1" x14ac:dyDescent="0.25">
      <c r="A62" s="146" t="s">
        <v>259</v>
      </c>
      <c r="B62" s="108"/>
    </row>
  </sheetData>
  <phoneticPr fontId="0" type="noConversion"/>
  <printOptions horizontalCentered="1" verticalCentered="1"/>
  <pageMargins left="0.25" right="0.25" top="0.25" bottom="0.25" header="0.5" footer="0.5"/>
  <pageSetup scale="6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64"/>
  <sheetViews>
    <sheetView topLeftCell="A43" zoomScale="83" zoomScaleNormal="83" zoomScaleSheetLayoutView="100" workbookViewId="0">
      <selection activeCell="D7" sqref="D7"/>
    </sheetView>
  </sheetViews>
  <sheetFormatPr defaultColWidth="9.08984375" defaultRowHeight="12.5" x14ac:dyDescent="0.25"/>
  <cols>
    <col min="1" max="1" width="15.7265625" style="2" customWidth="1"/>
    <col min="2" max="2" width="10.453125" style="2" customWidth="1"/>
    <col min="3" max="3" width="13.453125" style="2" bestFit="1" customWidth="1"/>
    <col min="4" max="4" width="13.08984375" style="2" bestFit="1" customWidth="1"/>
    <col min="5" max="6" width="12.26953125" style="2" bestFit="1" customWidth="1"/>
    <col min="7" max="7" width="11.26953125" style="2" bestFit="1" customWidth="1"/>
    <col min="8" max="8" width="10.453125" style="2" bestFit="1" customWidth="1"/>
    <col min="9" max="9" width="7.453125" style="2" bestFit="1" customWidth="1"/>
    <col min="10" max="10" width="11.26953125" style="2" bestFit="1" customWidth="1"/>
    <col min="11" max="11" width="10.7265625" style="2" bestFit="1" customWidth="1"/>
    <col min="12" max="12" width="9.7265625" style="2" bestFit="1" customWidth="1"/>
    <col min="13" max="13" width="12.26953125" style="2" bestFit="1" customWidth="1"/>
    <col min="14" max="14" width="11.453125" style="2" bestFit="1" customWidth="1"/>
    <col min="15" max="15" width="10.453125" style="2" bestFit="1" customWidth="1"/>
    <col min="16" max="16" width="9.7265625" style="2" bestFit="1" customWidth="1"/>
    <col min="17" max="16384" width="9.08984375" style="2"/>
  </cols>
  <sheetData>
    <row r="1" spans="1:16" s="109" customFormat="1" ht="13" x14ac:dyDescent="0.3">
      <c r="A1" s="176" t="s">
        <v>198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1:16" s="109" customFormat="1" ht="13" x14ac:dyDescent="0.3">
      <c r="A2" s="176" t="s">
        <v>199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6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</row>
    <row r="4" spans="1:16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</row>
    <row r="5" spans="1:16" s="4" customFormat="1" ht="45" customHeight="1" x14ac:dyDescent="0.3">
      <c r="A5" s="61" t="s">
        <v>0</v>
      </c>
      <c r="B5" s="21" t="s">
        <v>148</v>
      </c>
      <c r="C5" s="101" t="s">
        <v>149</v>
      </c>
      <c r="D5" s="100" t="s">
        <v>132</v>
      </c>
      <c r="E5" s="21" t="s">
        <v>144</v>
      </c>
      <c r="F5" s="21" t="s">
        <v>130</v>
      </c>
      <c r="G5" s="21" t="s">
        <v>133</v>
      </c>
      <c r="H5" s="21" t="s">
        <v>134</v>
      </c>
      <c r="I5" s="21" t="s">
        <v>135</v>
      </c>
      <c r="J5" s="21" t="s">
        <v>136</v>
      </c>
      <c r="K5" s="21" t="s">
        <v>137</v>
      </c>
      <c r="L5" s="21" t="s">
        <v>138</v>
      </c>
      <c r="M5" s="21" t="s">
        <v>139</v>
      </c>
      <c r="N5" s="21" t="s">
        <v>145</v>
      </c>
      <c r="O5" s="21" t="s">
        <v>141</v>
      </c>
      <c r="P5" s="61" t="s">
        <v>255</v>
      </c>
    </row>
    <row r="6" spans="1:16" ht="12.75" customHeight="1" x14ac:dyDescent="0.3">
      <c r="A6" s="33" t="s">
        <v>3</v>
      </c>
      <c r="B6" s="39">
        <f>SUM(B7:B60)</f>
        <v>603582</v>
      </c>
      <c r="C6" s="106">
        <f>'6A'!C6/$B6</f>
        <v>0.39225490488450615</v>
      </c>
      <c r="D6" s="35">
        <f>'6A'!D6/$B6</f>
        <v>0.30054408514501757</v>
      </c>
      <c r="E6" s="25">
        <f>'6A'!E6/$B6</f>
        <v>2.9573446524250226E-3</v>
      </c>
      <c r="F6" s="25">
        <f>'6A'!F6/$B6</f>
        <v>2.0063553916452115E-3</v>
      </c>
      <c r="G6" s="25">
        <f>'6A'!G6/$B6</f>
        <v>4.2247780748928898E-3</v>
      </c>
      <c r="H6" s="25">
        <f>'6A'!H6/$B6</f>
        <v>1.2425817867332028E-4</v>
      </c>
      <c r="I6" s="25">
        <f>'6A'!I6/$B6</f>
        <v>5.7587867100079196E-2</v>
      </c>
      <c r="J6" s="25">
        <f>'6A'!J6/$B6</f>
        <v>2.4768796948881843E-3</v>
      </c>
      <c r="K6" s="25">
        <f>'6A'!K6/$B6</f>
        <v>1.5598543362790806E-2</v>
      </c>
      <c r="L6" s="25">
        <f>'6A'!L6/$B6</f>
        <v>9.2381813904324518E-3</v>
      </c>
      <c r="M6" s="25">
        <f>'6A'!M6/$B6</f>
        <v>2.5812565649737731E-3</v>
      </c>
      <c r="N6" s="25">
        <f>'6A'!N6/$B6</f>
        <v>2.382443479096461E-3</v>
      </c>
      <c r="O6" s="25">
        <f>'6A'!O6/$B6</f>
        <v>0</v>
      </c>
      <c r="P6" s="25">
        <f>'6A'!P6/$B6</f>
        <v>3.1074485322623933E-2</v>
      </c>
    </row>
    <row r="7" spans="1:16" ht="18" customHeight="1" x14ac:dyDescent="0.3">
      <c r="A7" s="41" t="s">
        <v>7</v>
      </c>
      <c r="B7" s="39">
        <f>'6A'!B7</f>
        <v>2323</v>
      </c>
      <c r="C7" s="106">
        <f>'6A'!C7/$B7</f>
        <v>0.36504520017219111</v>
      </c>
      <c r="D7" s="35">
        <f>'6A'!D7/$B7</f>
        <v>0.30047352561343088</v>
      </c>
      <c r="E7" s="25">
        <f>'6A'!E7/$B7</f>
        <v>8.6095566078346966E-4</v>
      </c>
      <c r="F7" s="25">
        <f>'6A'!F7/$B7</f>
        <v>2.1093413689195005E-2</v>
      </c>
      <c r="G7" s="25">
        <f>'6A'!G7/$B7</f>
        <v>2.0662935858803272E-2</v>
      </c>
      <c r="H7" s="25">
        <f>'6A'!H7/$B7</f>
        <v>0</v>
      </c>
      <c r="I7" s="25">
        <f>'6A'!I7/$B7</f>
        <v>5.165733964700818E-3</v>
      </c>
      <c r="J7" s="25">
        <f>'6A'!J7/$B7</f>
        <v>0</v>
      </c>
      <c r="K7" s="25">
        <f>'6A'!K7/$B7</f>
        <v>8.6095566078346966E-3</v>
      </c>
      <c r="L7" s="25">
        <f>'6A'!L7/$B7</f>
        <v>1.3775290572535515E-2</v>
      </c>
      <c r="M7" s="25">
        <f>'6A'!M7/$B7</f>
        <v>0</v>
      </c>
      <c r="N7" s="25">
        <f>'6A'!N7/$B7</f>
        <v>2.1523891519586742E-3</v>
      </c>
      <c r="O7" s="25">
        <f>'6A'!O7/$B7</f>
        <v>0</v>
      </c>
      <c r="P7" s="25">
        <f>'6A'!P7/$B7</f>
        <v>1.248385708136031E-2</v>
      </c>
    </row>
    <row r="8" spans="1:16" ht="12.75" customHeight="1" x14ac:dyDescent="0.3">
      <c r="A8" s="41" t="s">
        <v>8</v>
      </c>
      <c r="B8" s="39">
        <f>'6A'!B8</f>
        <v>1392</v>
      </c>
      <c r="C8" s="106">
        <f>'6A'!C8/$B8</f>
        <v>0.40948275862068967</v>
      </c>
      <c r="D8" s="35">
        <f>'6A'!D8/$B8</f>
        <v>0.28232758620689657</v>
      </c>
      <c r="E8" s="25">
        <f>'6A'!E8/$B8</f>
        <v>0</v>
      </c>
      <c r="F8" s="25">
        <f>'6A'!F8/$B8</f>
        <v>7.1839080459770114E-4</v>
      </c>
      <c r="G8" s="25">
        <f>'6A'!G8/$B8</f>
        <v>3.5919540229885057E-3</v>
      </c>
      <c r="H8" s="25">
        <f>'6A'!H8/$B8</f>
        <v>5.7471264367816091E-3</v>
      </c>
      <c r="I8" s="25">
        <f>'6A'!I8/$B8</f>
        <v>0.12715517241379309</v>
      </c>
      <c r="J8" s="25">
        <f>'6A'!J8/$B8</f>
        <v>5.6752873563218391E-2</v>
      </c>
      <c r="K8" s="25">
        <f>'6A'!K8/$B8</f>
        <v>1.4367816091954023E-2</v>
      </c>
      <c r="L8" s="25">
        <f>'6A'!L8/$B8</f>
        <v>3.5919540229885057E-3</v>
      </c>
      <c r="M8" s="25">
        <f>'6A'!M8/$B8</f>
        <v>9.3390804597701157E-3</v>
      </c>
      <c r="N8" s="25">
        <f>'6A'!N8/$B8</f>
        <v>7.1839080459770114E-4</v>
      </c>
      <c r="O8" s="25">
        <f>'6A'!O8/$B8</f>
        <v>0</v>
      </c>
      <c r="P8" s="25">
        <f>'6A'!P8/$B8</f>
        <v>0</v>
      </c>
    </row>
    <row r="9" spans="1:16" ht="12.75" customHeight="1" x14ac:dyDescent="0.3">
      <c r="A9" s="41" t="s">
        <v>9</v>
      </c>
      <c r="B9" s="39">
        <f>'6A'!B9</f>
        <v>2476</v>
      </c>
      <c r="C9" s="106">
        <f>'6A'!C9/$B9</f>
        <v>0.14095315024232632</v>
      </c>
      <c r="D9" s="35">
        <f>'6A'!D9/$B9</f>
        <v>0.12520193861066237</v>
      </c>
      <c r="E9" s="25">
        <f>'6A'!E9/$B9</f>
        <v>0</v>
      </c>
      <c r="F9" s="25">
        <f>'6A'!F9/$B9</f>
        <v>0</v>
      </c>
      <c r="G9" s="25">
        <f>'6A'!G9/$B9</f>
        <v>8.0775444264943462E-4</v>
      </c>
      <c r="H9" s="25">
        <f>'6A'!H9/$B9</f>
        <v>0</v>
      </c>
      <c r="I9" s="25">
        <f>'6A'!I9/$B9</f>
        <v>4.0387722132471729E-3</v>
      </c>
      <c r="J9" s="25">
        <f>'6A'!J9/$B9</f>
        <v>6.0581583198707593E-3</v>
      </c>
      <c r="K9" s="25">
        <f>'6A'!K9/$B9</f>
        <v>2.8271405492730209E-3</v>
      </c>
      <c r="L9" s="25">
        <f>'6A'!L9/$B9</f>
        <v>8.0775444264943462E-4</v>
      </c>
      <c r="M9" s="25">
        <f>'6A'!M9/$B9</f>
        <v>0</v>
      </c>
      <c r="N9" s="25">
        <f>'6A'!N9/$B9</f>
        <v>6.8659127625201937E-3</v>
      </c>
      <c r="O9" s="25">
        <f>'6A'!O9/$B9</f>
        <v>0</v>
      </c>
      <c r="P9" s="25">
        <f>'6A'!P9/$B9</f>
        <v>0</v>
      </c>
    </row>
    <row r="10" spans="1:16" ht="12.75" customHeight="1" x14ac:dyDescent="0.3">
      <c r="A10" s="41" t="s">
        <v>10</v>
      </c>
      <c r="B10" s="39">
        <f>'6A'!B10</f>
        <v>847</v>
      </c>
      <c r="C10" s="106">
        <f>'6A'!C10/$B10</f>
        <v>0.1782762691853601</v>
      </c>
      <c r="D10" s="35">
        <f>'6A'!D10/$B10</f>
        <v>0.1180637544273908</v>
      </c>
      <c r="E10" s="25">
        <f>'6A'!E10/$B10</f>
        <v>0</v>
      </c>
      <c r="F10" s="25">
        <f>'6A'!F10/$B10</f>
        <v>3.5419126328217238E-3</v>
      </c>
      <c r="G10" s="25">
        <f>'6A'!G10/$B10</f>
        <v>8.2644628099173556E-3</v>
      </c>
      <c r="H10" s="25">
        <f>'6A'!H10/$B10</f>
        <v>1.1806375442739079E-3</v>
      </c>
      <c r="I10" s="25">
        <f>'6A'!I10/$B10</f>
        <v>4.1322314049586778E-2</v>
      </c>
      <c r="J10" s="25">
        <f>'6A'!J10/$B10</f>
        <v>5.9031877213695395E-3</v>
      </c>
      <c r="K10" s="25">
        <f>'6A'!K10/$B10</f>
        <v>8.2644628099173556E-3</v>
      </c>
      <c r="L10" s="25">
        <f>'6A'!L10/$B10</f>
        <v>0</v>
      </c>
      <c r="M10" s="25">
        <f>'6A'!M10/$B10</f>
        <v>0</v>
      </c>
      <c r="N10" s="25">
        <f>'6A'!N10/$B10</f>
        <v>0</v>
      </c>
      <c r="O10" s="25">
        <f>'6A'!O10/$B10</f>
        <v>0</v>
      </c>
      <c r="P10" s="25">
        <f>'6A'!P10/$B10</f>
        <v>0</v>
      </c>
    </row>
    <row r="11" spans="1:16" ht="12.75" customHeight="1" x14ac:dyDescent="0.3">
      <c r="A11" s="41" t="s">
        <v>11</v>
      </c>
      <c r="B11" s="39">
        <f>'6A'!B11</f>
        <v>221524</v>
      </c>
      <c r="C11" s="106">
        <f>'6A'!C11/$B11</f>
        <v>0.53885357794189348</v>
      </c>
      <c r="D11" s="35">
        <f>'6A'!D11/$B11</f>
        <v>0.40151405716762067</v>
      </c>
      <c r="E11" s="25">
        <f>'6A'!E11/$B11</f>
        <v>4.5141835647604777E-3</v>
      </c>
      <c r="F11" s="25">
        <f>'6A'!F11/$B11</f>
        <v>4.7714920279518245E-3</v>
      </c>
      <c r="G11" s="25">
        <f>'6A'!G11/$B11</f>
        <v>2.7942796265867354E-3</v>
      </c>
      <c r="H11" s="25">
        <f>'6A'!H11/$B11</f>
        <v>0</v>
      </c>
      <c r="I11" s="25">
        <f>'6A'!I11/$B11</f>
        <v>0.11503042559722648</v>
      </c>
      <c r="J11" s="25">
        <f>'6A'!J11/$B11</f>
        <v>1.3948827215109875E-3</v>
      </c>
      <c r="K11" s="25">
        <f>'6A'!K11/$B11</f>
        <v>2.6800707823982955E-2</v>
      </c>
      <c r="L11" s="25">
        <f>'6A'!L11/$B11</f>
        <v>1.1208717791300265E-2</v>
      </c>
      <c r="M11" s="25">
        <f>'6A'!M11/$B11</f>
        <v>4.1620772467091602E-3</v>
      </c>
      <c r="N11" s="25">
        <f>'6A'!N11/$B11</f>
        <v>1.598020981925209E-3</v>
      </c>
      <c r="O11" s="25">
        <f>'6A'!O11/$B11</f>
        <v>0</v>
      </c>
      <c r="P11" s="25">
        <f>'6A'!P11/$B11</f>
        <v>2.9707842039688702E-2</v>
      </c>
    </row>
    <row r="12" spans="1:16" ht="12.75" customHeight="1" x14ac:dyDescent="0.3">
      <c r="A12" s="41" t="s">
        <v>12</v>
      </c>
      <c r="B12" s="39">
        <f>'6A'!B12</f>
        <v>6772</v>
      </c>
      <c r="C12" s="106">
        <f>'6A'!C12/$B12</f>
        <v>0.65313053750738337</v>
      </c>
      <c r="D12" s="35">
        <f>'6A'!D12/$B12</f>
        <v>0.15667454223272298</v>
      </c>
      <c r="E12" s="25">
        <f>'6A'!E12/$B12</f>
        <v>5.3160070880094506E-3</v>
      </c>
      <c r="F12" s="25">
        <f>'6A'!F12/$B12</f>
        <v>0</v>
      </c>
      <c r="G12" s="25">
        <f>'6A'!G12/$B12</f>
        <v>1.0336680448907265E-3</v>
      </c>
      <c r="H12" s="25">
        <f>'6A'!H12/$B12</f>
        <v>5.9066745422327229E-4</v>
      </c>
      <c r="I12" s="25">
        <f>'6A'!I12/$B12</f>
        <v>0.51417601890135856</v>
      </c>
      <c r="J12" s="25">
        <f>'6A'!J12/$B12</f>
        <v>5.1683402244536323E-3</v>
      </c>
      <c r="K12" s="25">
        <f>'6A'!K12/$B12</f>
        <v>9.2734790313053747E-2</v>
      </c>
      <c r="L12" s="25">
        <f>'6A'!L12/$B12</f>
        <v>1.1813349084465446E-3</v>
      </c>
      <c r="M12" s="25">
        <f>'6A'!M12/$B12</f>
        <v>3.691671588895452E-3</v>
      </c>
      <c r="N12" s="25">
        <f>'6A'!N12/$B12</f>
        <v>1.3290017720023627E-2</v>
      </c>
      <c r="O12" s="25">
        <f>'6A'!O12/$B12</f>
        <v>0</v>
      </c>
      <c r="P12" s="25">
        <f>'6A'!P12/$B12</f>
        <v>5.4046072061429418E-2</v>
      </c>
    </row>
    <row r="13" spans="1:16" ht="12.75" customHeight="1" x14ac:dyDescent="0.3">
      <c r="A13" s="41" t="s">
        <v>13</v>
      </c>
      <c r="B13" s="39">
        <f>'6A'!B13</f>
        <v>2485</v>
      </c>
      <c r="C13" s="106">
        <f>'6A'!C13/$B13</f>
        <v>7.203219315895372E-2</v>
      </c>
      <c r="D13" s="35">
        <f>'6A'!D13/$B13</f>
        <v>6.0764587525150904E-2</v>
      </c>
      <c r="E13" s="25">
        <f>'6A'!E13/$B13</f>
        <v>1.2072434607645875E-3</v>
      </c>
      <c r="F13" s="25">
        <f>'6A'!F13/$B13</f>
        <v>0</v>
      </c>
      <c r="G13" s="25">
        <f>'6A'!G13/$B13</f>
        <v>0</v>
      </c>
      <c r="H13" s="25">
        <f>'6A'!H13/$B13</f>
        <v>0</v>
      </c>
      <c r="I13" s="25">
        <f>'6A'!I13/$B13</f>
        <v>7.2434607645875254E-3</v>
      </c>
      <c r="J13" s="25">
        <f>'6A'!J13/$B13</f>
        <v>0</v>
      </c>
      <c r="K13" s="25">
        <f>'6A'!K13/$B13</f>
        <v>2.012072434607646E-3</v>
      </c>
      <c r="L13" s="25">
        <f>'6A'!L13/$B13</f>
        <v>0</v>
      </c>
      <c r="M13" s="25">
        <f>'6A'!M13/$B13</f>
        <v>1.2072434607645875E-3</v>
      </c>
      <c r="N13" s="25">
        <f>'6A'!N13/$B13</f>
        <v>0</v>
      </c>
      <c r="O13" s="25">
        <f>'6A'!O13/$B13</f>
        <v>0</v>
      </c>
      <c r="P13" s="25">
        <f>'6A'!P13/$B13</f>
        <v>0</v>
      </c>
    </row>
    <row r="14" spans="1:16" ht="12.75" customHeight="1" x14ac:dyDescent="0.3">
      <c r="A14" s="41" t="s">
        <v>14</v>
      </c>
      <c r="B14" s="39">
        <f>'6A'!B14</f>
        <v>529</v>
      </c>
      <c r="C14" s="106">
        <f>'6A'!C14/$B14</f>
        <v>0.25330812854442342</v>
      </c>
      <c r="D14" s="35">
        <f>'6A'!D14/$B14</f>
        <v>0.25141776937618149</v>
      </c>
      <c r="E14" s="25">
        <f>'6A'!E14/$B14</f>
        <v>0</v>
      </c>
      <c r="F14" s="25">
        <f>'6A'!F14/$B14</f>
        <v>0</v>
      </c>
      <c r="G14" s="25">
        <f>'6A'!G14/$B14</f>
        <v>0</v>
      </c>
      <c r="H14" s="25">
        <f>'6A'!H14/$B14</f>
        <v>0</v>
      </c>
      <c r="I14" s="25">
        <f>'6A'!I14/$B14</f>
        <v>1.890359168241966E-3</v>
      </c>
      <c r="J14" s="25">
        <f>'6A'!J14/$B14</f>
        <v>0</v>
      </c>
      <c r="K14" s="25">
        <f>'6A'!K14/$B14</f>
        <v>0</v>
      </c>
      <c r="L14" s="25">
        <f>'6A'!L14/$B14</f>
        <v>0</v>
      </c>
      <c r="M14" s="25">
        <f>'6A'!M14/$B14</f>
        <v>0</v>
      </c>
      <c r="N14" s="25">
        <f>'6A'!N14/$B14</f>
        <v>0</v>
      </c>
      <c r="O14" s="25">
        <f>'6A'!O14/$B14</f>
        <v>0</v>
      </c>
      <c r="P14" s="25">
        <f>'6A'!P14/$B14</f>
        <v>0</v>
      </c>
    </row>
    <row r="15" spans="1:16" ht="12.75" customHeight="1" x14ac:dyDescent="0.3">
      <c r="A15" s="41" t="s">
        <v>76</v>
      </c>
      <c r="B15" s="39">
        <f>'6A'!B15</f>
        <v>4584</v>
      </c>
      <c r="C15" s="106">
        <f>'6A'!C15/$B15</f>
        <v>0.20767888307155322</v>
      </c>
      <c r="D15" s="35">
        <f>'6A'!D15/$B15</f>
        <v>9.0750436300174514E-2</v>
      </c>
      <c r="E15" s="25">
        <f>'6A'!E15/$B15</f>
        <v>0</v>
      </c>
      <c r="F15" s="25">
        <f>'6A'!F15/$B15</f>
        <v>0</v>
      </c>
      <c r="G15" s="25">
        <f>'6A'!G15/$B15</f>
        <v>2.1815008726003491E-4</v>
      </c>
      <c r="H15" s="25">
        <f>'6A'!H15/$B15</f>
        <v>2.1815008726003491E-4</v>
      </c>
      <c r="I15" s="25">
        <f>'6A'!I15/$B15</f>
        <v>3.4249563699825479E-2</v>
      </c>
      <c r="J15" s="25">
        <f>'6A'!J15/$B15</f>
        <v>0</v>
      </c>
      <c r="K15" s="25">
        <f>'6A'!K15/$B15</f>
        <v>2.0942408376963352E-2</v>
      </c>
      <c r="L15" s="25">
        <f>'6A'!L15/$B15</f>
        <v>0</v>
      </c>
      <c r="M15" s="25">
        <f>'6A'!M15/$B15</f>
        <v>0</v>
      </c>
      <c r="N15" s="25">
        <f>'6A'!N15/$B15</f>
        <v>1.4834205933682374E-2</v>
      </c>
      <c r="O15" s="25">
        <f>'6A'!O15/$B15</f>
        <v>0</v>
      </c>
      <c r="P15" s="25">
        <f>'6A'!P15/$B15</f>
        <v>7.2425828970331591E-2</v>
      </c>
    </row>
    <row r="16" spans="1:16" ht="12.75" customHeight="1" x14ac:dyDescent="0.3">
      <c r="A16" s="41" t="s">
        <v>15</v>
      </c>
      <c r="B16" s="39">
        <f>'6A'!B16</f>
        <v>10954</v>
      </c>
      <c r="C16" s="106">
        <f>'6A'!C16/$B16</f>
        <v>7.5406244294321703E-2</v>
      </c>
      <c r="D16" s="35">
        <f>'6A'!D16/$B16</f>
        <v>4.9023187876574767E-2</v>
      </c>
      <c r="E16" s="25">
        <f>'6A'!E16/$B16</f>
        <v>2.9213072850100422E-3</v>
      </c>
      <c r="F16" s="25">
        <f>'6A'!F16/$B16</f>
        <v>0</v>
      </c>
      <c r="G16" s="25">
        <f>'6A'!G16/$B16</f>
        <v>6.3903596859594665E-4</v>
      </c>
      <c r="H16" s="25">
        <f>'6A'!H16/$B16</f>
        <v>0</v>
      </c>
      <c r="I16" s="25">
        <f>'6A'!I16/$B16</f>
        <v>6.2077779806463396E-3</v>
      </c>
      <c r="J16" s="25">
        <f>'6A'!J16/$B16</f>
        <v>0</v>
      </c>
      <c r="K16" s="25">
        <f>'6A'!K16/$B16</f>
        <v>3.012598137666606E-3</v>
      </c>
      <c r="L16" s="25">
        <f>'6A'!L16/$B16</f>
        <v>1.5975899214898667E-2</v>
      </c>
      <c r="M16" s="25">
        <f>'6A'!M16/$B16</f>
        <v>0</v>
      </c>
      <c r="N16" s="25">
        <f>'6A'!N16/$B16</f>
        <v>0</v>
      </c>
      <c r="O16" s="25">
        <f>'6A'!O16/$B16</f>
        <v>0</v>
      </c>
      <c r="P16" s="25">
        <f>'6A'!P16/$B16</f>
        <v>5.5687420120503926E-3</v>
      </c>
    </row>
    <row r="17" spans="1:16" ht="18" customHeight="1" x14ac:dyDescent="0.3">
      <c r="A17" s="41" t="s">
        <v>16</v>
      </c>
      <c r="B17" s="39">
        <f>'6A'!B17</f>
        <v>1413</v>
      </c>
      <c r="C17" s="106">
        <f>'6A'!C17/$B17</f>
        <v>7.784854918612881E-2</v>
      </c>
      <c r="D17" s="35">
        <f>'6A'!D17/$B17</f>
        <v>6.4401981599433833E-2</v>
      </c>
      <c r="E17" s="25">
        <f>'6A'!E17/$B17</f>
        <v>0</v>
      </c>
      <c r="F17" s="25">
        <f>'6A'!F17/$B17</f>
        <v>0</v>
      </c>
      <c r="G17" s="25">
        <f>'6A'!G17/$B17</f>
        <v>4.953998584571833E-3</v>
      </c>
      <c r="H17" s="25">
        <f>'6A'!H17/$B17</f>
        <v>0</v>
      </c>
      <c r="I17" s="25">
        <f>'6A'!I17/$B17</f>
        <v>4.246284501061571E-3</v>
      </c>
      <c r="J17" s="25">
        <f>'6A'!J17/$B17</f>
        <v>7.0771408351026188E-4</v>
      </c>
      <c r="K17" s="25">
        <f>'6A'!K17/$B17</f>
        <v>2.8308563340410475E-3</v>
      </c>
      <c r="L17" s="25">
        <f>'6A'!L17/$B17</f>
        <v>2.8308563340410475E-3</v>
      </c>
      <c r="M17" s="25">
        <f>'6A'!M17/$B17</f>
        <v>0</v>
      </c>
      <c r="N17" s="25">
        <f>'6A'!N17/$B17</f>
        <v>2.1231422505307855E-3</v>
      </c>
      <c r="O17" s="25">
        <f>'6A'!O17/$B17</f>
        <v>0</v>
      </c>
      <c r="P17" s="25">
        <f>'6A'!P17/$B17</f>
        <v>1.4154281670205238E-3</v>
      </c>
    </row>
    <row r="18" spans="1:16" ht="12.75" customHeight="1" x14ac:dyDescent="0.3">
      <c r="A18" s="41" t="s">
        <v>17</v>
      </c>
      <c r="B18" s="39">
        <f>'6A'!B18</f>
        <v>211</v>
      </c>
      <c r="C18" s="106">
        <f>'6A'!C18/$B18</f>
        <v>2.843601895734597E-2</v>
      </c>
      <c r="D18" s="35">
        <f>'6A'!D18/$B18</f>
        <v>9.4786729857819912E-3</v>
      </c>
      <c r="E18" s="25">
        <f>'6A'!E18/$B18</f>
        <v>0</v>
      </c>
      <c r="F18" s="25">
        <f>'6A'!F18/$B18</f>
        <v>4.7393364928909956E-3</v>
      </c>
      <c r="G18" s="25">
        <f>'6A'!G18/$B18</f>
        <v>1.4218009478672985E-2</v>
      </c>
      <c r="H18" s="25">
        <f>'6A'!H18/$B18</f>
        <v>0</v>
      </c>
      <c r="I18" s="25">
        <f>'6A'!I18/$B18</f>
        <v>0</v>
      </c>
      <c r="J18" s="25">
        <f>'6A'!J18/$B18</f>
        <v>0</v>
      </c>
      <c r="K18" s="25">
        <f>'6A'!K18/$B18</f>
        <v>0</v>
      </c>
      <c r="L18" s="25">
        <f>'6A'!L18/$B18</f>
        <v>0</v>
      </c>
      <c r="M18" s="25">
        <f>'6A'!M18/$B18</f>
        <v>0</v>
      </c>
      <c r="N18" s="25">
        <f>'6A'!N18/$B18</f>
        <v>0</v>
      </c>
      <c r="O18" s="25">
        <f>'6A'!O18/$B18</f>
        <v>0</v>
      </c>
      <c r="P18" s="25">
        <f>'6A'!P18/$B18</f>
        <v>0</v>
      </c>
    </row>
    <row r="19" spans="1:16" ht="12.75" customHeight="1" x14ac:dyDescent="0.3">
      <c r="A19" s="41" t="s">
        <v>18</v>
      </c>
      <c r="B19" s="39">
        <f>'6A'!B19</f>
        <v>7085</v>
      </c>
      <c r="C19" s="106">
        <f>'6A'!C19/$B19</f>
        <v>0.22709950599858858</v>
      </c>
      <c r="D19" s="35">
        <f>'6A'!D19/$B19</f>
        <v>0.19647141848976712</v>
      </c>
      <c r="E19" s="25">
        <f>'6A'!E19/$B19</f>
        <v>4.2342978122794639E-4</v>
      </c>
      <c r="F19" s="25">
        <f>'6A'!F19/$B19</f>
        <v>1.2702893436838392E-3</v>
      </c>
      <c r="G19" s="25">
        <f>'6A'!G19/$B19</f>
        <v>7.0571630204657732E-4</v>
      </c>
      <c r="H19" s="25">
        <f>'6A'!H19/$B19</f>
        <v>0</v>
      </c>
      <c r="I19" s="25">
        <f>'6A'!I19/$B19</f>
        <v>3.1051517290049402E-3</v>
      </c>
      <c r="J19" s="25">
        <f>'6A'!J19/$B19</f>
        <v>0</v>
      </c>
      <c r="K19" s="25">
        <f>'6A'!K19/$B19</f>
        <v>2.1171489061397319E-3</v>
      </c>
      <c r="L19" s="25">
        <f>'6A'!L19/$B19</f>
        <v>1.9760056457304165E-3</v>
      </c>
      <c r="M19" s="25">
        <f>'6A'!M19/$B19</f>
        <v>1.4114326040931546E-4</v>
      </c>
      <c r="N19" s="25">
        <f>'6A'!N19/$B19</f>
        <v>0</v>
      </c>
      <c r="O19" s="25">
        <f>'6A'!O19/$B19</f>
        <v>0</v>
      </c>
      <c r="P19" s="25">
        <f>'6A'!P19/$B19</f>
        <v>2.893436838390967E-2</v>
      </c>
    </row>
    <row r="20" spans="1:16" ht="12.75" customHeight="1" x14ac:dyDescent="0.3">
      <c r="A20" s="41" t="s">
        <v>19</v>
      </c>
      <c r="B20" s="39">
        <f>'6A'!B20</f>
        <v>31</v>
      </c>
      <c r="C20" s="106">
        <f>'6A'!C20/$B20</f>
        <v>0.83870967741935487</v>
      </c>
      <c r="D20" s="35">
        <f>'6A'!D20/$B20</f>
        <v>0.19354838709677419</v>
      </c>
      <c r="E20" s="25">
        <f>'6A'!E20/$B20</f>
        <v>0</v>
      </c>
      <c r="F20" s="25">
        <f>'6A'!F20/$B20</f>
        <v>0</v>
      </c>
      <c r="G20" s="25">
        <f>'6A'!G20/$B20</f>
        <v>0</v>
      </c>
      <c r="H20" s="25">
        <f>'6A'!H20/$B20</f>
        <v>0</v>
      </c>
      <c r="I20" s="25">
        <f>'6A'!I20/$B20</f>
        <v>0.35483870967741937</v>
      </c>
      <c r="J20" s="25">
        <f>'6A'!J20/$B20</f>
        <v>0.19354838709677419</v>
      </c>
      <c r="K20" s="25">
        <f>'6A'!K20/$B20</f>
        <v>9.6774193548387094E-2</v>
      </c>
      <c r="L20" s="25">
        <f>'6A'!L20/$B20</f>
        <v>3.2258064516129031E-2</v>
      </c>
      <c r="M20" s="25">
        <f>'6A'!M20/$B20</f>
        <v>0</v>
      </c>
      <c r="N20" s="25">
        <f>'6A'!N20/$B20</f>
        <v>0</v>
      </c>
      <c r="O20" s="25">
        <f>'6A'!O20/$B20</f>
        <v>0</v>
      </c>
      <c r="P20" s="25">
        <f>'6A'!P20/$B20</f>
        <v>0.41935483870967744</v>
      </c>
    </row>
    <row r="21" spans="1:16" ht="12.75" customHeight="1" x14ac:dyDescent="0.3">
      <c r="A21" s="41" t="s">
        <v>20</v>
      </c>
      <c r="B21" s="39">
        <f>'6A'!B21</f>
        <v>2240</v>
      </c>
      <c r="C21" s="106">
        <f>'6A'!C21/$B21</f>
        <v>0.78749999999999998</v>
      </c>
      <c r="D21" s="35">
        <f>'6A'!D21/$B21</f>
        <v>0.7834821428571429</v>
      </c>
      <c r="E21" s="25">
        <f>'6A'!E21/$B21</f>
        <v>0</v>
      </c>
      <c r="F21" s="25">
        <f>'6A'!F21/$B21</f>
        <v>0</v>
      </c>
      <c r="G21" s="25">
        <f>'6A'!G21/$B21</f>
        <v>3.5714285714285713E-3</v>
      </c>
      <c r="H21" s="25">
        <f>'6A'!H21/$B21</f>
        <v>0</v>
      </c>
      <c r="I21" s="25">
        <f>'6A'!I21/$B21</f>
        <v>1.7857142857142857E-3</v>
      </c>
      <c r="J21" s="25">
        <f>'6A'!J21/$B21</f>
        <v>1.7857142857142857E-3</v>
      </c>
      <c r="K21" s="25">
        <f>'6A'!K21/$B21</f>
        <v>1.7857142857142857E-3</v>
      </c>
      <c r="L21" s="25">
        <f>'6A'!L21/$B21</f>
        <v>0</v>
      </c>
      <c r="M21" s="25">
        <f>'6A'!M21/$B21</f>
        <v>0</v>
      </c>
      <c r="N21" s="25">
        <f>'6A'!N21/$B21</f>
        <v>0</v>
      </c>
      <c r="O21" s="25">
        <f>'6A'!O21/$B21</f>
        <v>0</v>
      </c>
      <c r="P21" s="25">
        <f>'6A'!P21/$B21</f>
        <v>0</v>
      </c>
    </row>
    <row r="22" spans="1:16" ht="12.75" customHeight="1" x14ac:dyDescent="0.3">
      <c r="A22" s="41" t="s">
        <v>21</v>
      </c>
      <c r="B22" s="39">
        <f>'6A'!B22</f>
        <v>5136</v>
      </c>
      <c r="C22" s="106">
        <f>'6A'!C22/$B22</f>
        <v>0.20774922118380063</v>
      </c>
      <c r="D22" s="35">
        <f>'6A'!D22/$B22</f>
        <v>0.20424454828660435</v>
      </c>
      <c r="E22" s="25">
        <f>'6A'!E22/$B22</f>
        <v>0</v>
      </c>
      <c r="F22" s="25">
        <f>'6A'!F22/$B22</f>
        <v>0</v>
      </c>
      <c r="G22" s="25">
        <f>'6A'!G22/$B22</f>
        <v>0</v>
      </c>
      <c r="H22" s="25">
        <f>'6A'!H22/$B22</f>
        <v>0</v>
      </c>
      <c r="I22" s="25">
        <f>'6A'!I22/$B22</f>
        <v>5.8411214953271024E-4</v>
      </c>
      <c r="J22" s="25">
        <f>'6A'!J22/$B22</f>
        <v>0</v>
      </c>
      <c r="K22" s="25">
        <f>'6A'!K22/$B22</f>
        <v>0</v>
      </c>
      <c r="L22" s="25">
        <f>'6A'!L22/$B22</f>
        <v>0</v>
      </c>
      <c r="M22" s="25">
        <f>'6A'!M22/$B22</f>
        <v>0</v>
      </c>
      <c r="N22" s="25">
        <f>'6A'!N22/$B22</f>
        <v>3.5046728971962616E-3</v>
      </c>
      <c r="O22" s="25">
        <f>'6A'!O22/$B22</f>
        <v>0</v>
      </c>
      <c r="P22" s="25">
        <f>'6A'!P22/$B22</f>
        <v>0</v>
      </c>
    </row>
    <row r="23" spans="1:16" ht="12.75" customHeight="1" x14ac:dyDescent="0.3">
      <c r="A23" s="41" t="s">
        <v>22</v>
      </c>
      <c r="B23" s="39">
        <f>'6A'!B23</f>
        <v>3856</v>
      </c>
      <c r="C23" s="106">
        <f>'6A'!C23/$B23</f>
        <v>0.29953319502074688</v>
      </c>
      <c r="D23" s="35">
        <f>'6A'!D23/$B23</f>
        <v>0.16286307053941909</v>
      </c>
      <c r="E23" s="25">
        <f>'6A'!E23/$B23</f>
        <v>2.5933609958506224E-4</v>
      </c>
      <c r="F23" s="25">
        <f>'6A'!F23/$B23</f>
        <v>5.1867219917012448E-4</v>
      </c>
      <c r="G23" s="25">
        <f>'6A'!G23/$B23</f>
        <v>0</v>
      </c>
      <c r="H23" s="25">
        <f>'6A'!H23/$B23</f>
        <v>0</v>
      </c>
      <c r="I23" s="25">
        <f>'6A'!I23/$B23</f>
        <v>3.8900414937759337E-3</v>
      </c>
      <c r="J23" s="25">
        <f>'6A'!J23/$B23</f>
        <v>5.1867219917012448E-4</v>
      </c>
      <c r="K23" s="25">
        <f>'6A'!K23/$B23</f>
        <v>5.705394190871369E-3</v>
      </c>
      <c r="L23" s="25">
        <f>'6A'!L23/$B23</f>
        <v>6.2240663900414933E-3</v>
      </c>
      <c r="M23" s="25">
        <f>'6A'!M23/$B23</f>
        <v>4.1493775933609959E-3</v>
      </c>
      <c r="N23" s="25">
        <f>'6A'!N23/$B23</f>
        <v>5.1867219917012448E-4</v>
      </c>
      <c r="O23" s="25">
        <f>'6A'!O23/$B23</f>
        <v>0</v>
      </c>
      <c r="P23" s="25">
        <f>'6A'!P23/$B23</f>
        <v>0.14004149377593361</v>
      </c>
    </row>
    <row r="24" spans="1:16" ht="12.75" customHeight="1" x14ac:dyDescent="0.3">
      <c r="A24" s="41" t="s">
        <v>23</v>
      </c>
      <c r="B24" s="39">
        <f>'6A'!B24</f>
        <v>1829</v>
      </c>
      <c r="C24" s="106">
        <f>'6A'!C24/$B24</f>
        <v>0.3827227993439038</v>
      </c>
      <c r="D24" s="35">
        <f>'6A'!D24/$B24</f>
        <v>0.32312739201749591</v>
      </c>
      <c r="E24" s="25">
        <f>'6A'!E24/$B24</f>
        <v>2.3510114816839803E-2</v>
      </c>
      <c r="F24" s="25">
        <f>'6A'!F24/$B24</f>
        <v>1.6402405686167304E-3</v>
      </c>
      <c r="G24" s="25">
        <f>'6A'!G24/$B24</f>
        <v>2.1869874248223072E-3</v>
      </c>
      <c r="H24" s="25">
        <f>'6A'!H24/$B24</f>
        <v>0</v>
      </c>
      <c r="I24" s="25">
        <f>'6A'!I24/$B24</f>
        <v>4.9207217058501911E-3</v>
      </c>
      <c r="J24" s="25">
        <f>'6A'!J24/$B24</f>
        <v>0</v>
      </c>
      <c r="K24" s="25">
        <f>'6A'!K24/$B24</f>
        <v>3.7178786221979225E-2</v>
      </c>
      <c r="L24" s="25">
        <f>'6A'!L24/$B24</f>
        <v>0</v>
      </c>
      <c r="M24" s="25">
        <f>'6A'!M24/$B24</f>
        <v>2.1869874248223072E-3</v>
      </c>
      <c r="N24" s="25">
        <f>'6A'!N24/$B24</f>
        <v>4.3739748496446143E-3</v>
      </c>
      <c r="O24" s="25">
        <f>'6A'!O24/$B24</f>
        <v>0</v>
      </c>
      <c r="P24" s="25">
        <f>'6A'!P24/$B24</f>
        <v>5.4674685620557679E-4</v>
      </c>
    </row>
    <row r="25" spans="1:16" ht="12.75" customHeight="1" x14ac:dyDescent="0.3">
      <c r="A25" s="41" t="s">
        <v>24</v>
      </c>
      <c r="B25" s="39">
        <f>'6A'!B25</f>
        <v>3337</v>
      </c>
      <c r="C25" s="106">
        <f>'6A'!C25/$B25</f>
        <v>0.32004794725801616</v>
      </c>
      <c r="D25" s="35">
        <f>'6A'!D25/$B25</f>
        <v>0.22685046448906204</v>
      </c>
      <c r="E25" s="25">
        <f>'6A'!E25/$B25</f>
        <v>3.8058136050344624E-2</v>
      </c>
      <c r="F25" s="25">
        <f>'6A'!F25/$B25</f>
        <v>0</v>
      </c>
      <c r="G25" s="25">
        <f>'6A'!G25/$B25</f>
        <v>7.4917590650284685E-3</v>
      </c>
      <c r="H25" s="25">
        <f>'6A'!H25/$B25</f>
        <v>0</v>
      </c>
      <c r="I25" s="25">
        <f>'6A'!I25/$B25</f>
        <v>2.6970332634102486E-3</v>
      </c>
      <c r="J25" s="25">
        <f>'6A'!J25/$B25</f>
        <v>3.1765058435720708E-2</v>
      </c>
      <c r="K25" s="25">
        <f>'6A'!K25/$B25</f>
        <v>1.6182199580461493E-2</v>
      </c>
      <c r="L25" s="25">
        <f>'6A'!L25/$B25</f>
        <v>9.4096493856757571E-2</v>
      </c>
      <c r="M25" s="25">
        <f>'6A'!M25/$B25</f>
        <v>7.7914294276296078E-3</v>
      </c>
      <c r="N25" s="25">
        <f>'6A'!N25/$B25</f>
        <v>9.2897812406353003E-3</v>
      </c>
      <c r="O25" s="25">
        <f>'6A'!O25/$B25</f>
        <v>0</v>
      </c>
      <c r="P25" s="25">
        <f>'6A'!P25/$B25</f>
        <v>8.9901108780341625E-4</v>
      </c>
    </row>
    <row r="26" spans="1:16" ht="12.75" customHeight="1" x14ac:dyDescent="0.3">
      <c r="A26" s="41" t="s">
        <v>25</v>
      </c>
      <c r="B26" s="39">
        <f>'6A'!B26</f>
        <v>1122</v>
      </c>
      <c r="C26" s="106">
        <f>'6A'!C26/$B26</f>
        <v>2.0499108734402853E-2</v>
      </c>
      <c r="D26" s="35">
        <f>'6A'!D26/$B26</f>
        <v>3.5650623885918001E-3</v>
      </c>
      <c r="E26" s="25">
        <f>'6A'!E26/$B26</f>
        <v>0</v>
      </c>
      <c r="F26" s="25">
        <f>'6A'!F26/$B26</f>
        <v>2.6737967914438501E-3</v>
      </c>
      <c r="G26" s="25">
        <f>'6A'!G26/$B26</f>
        <v>0</v>
      </c>
      <c r="H26" s="25">
        <f>'6A'!H26/$B26</f>
        <v>0</v>
      </c>
      <c r="I26" s="25">
        <f>'6A'!I26/$B26</f>
        <v>1.06951871657754E-2</v>
      </c>
      <c r="J26" s="25">
        <f>'6A'!J26/$B26</f>
        <v>0</v>
      </c>
      <c r="K26" s="25">
        <f>'6A'!K26/$B26</f>
        <v>2.6737967914438501E-3</v>
      </c>
      <c r="L26" s="25">
        <f>'6A'!L26/$B26</f>
        <v>1.06951871657754E-2</v>
      </c>
      <c r="M26" s="25">
        <f>'6A'!M26/$B26</f>
        <v>8.9126559714795004E-4</v>
      </c>
      <c r="N26" s="25">
        <f>'6A'!N26/$B26</f>
        <v>1.7825311942959001E-3</v>
      </c>
      <c r="O26" s="25">
        <f>'6A'!O26/$B26</f>
        <v>0</v>
      </c>
      <c r="P26" s="25">
        <f>'6A'!P26/$B26</f>
        <v>0</v>
      </c>
    </row>
    <row r="27" spans="1:16" ht="18" customHeight="1" x14ac:dyDescent="0.3">
      <c r="A27" s="41" t="s">
        <v>26</v>
      </c>
      <c r="B27" s="39">
        <f>'6A'!B27</f>
        <v>14386</v>
      </c>
      <c r="C27" s="106">
        <f>'6A'!C27/$B27</f>
        <v>0.72563603503406093</v>
      </c>
      <c r="D27" s="35">
        <f>'6A'!D27/$B27</f>
        <v>0.65063255943278187</v>
      </c>
      <c r="E27" s="25">
        <f>'6A'!E27/$B27</f>
        <v>0</v>
      </c>
      <c r="F27" s="25">
        <f>'6A'!F27/$B27</f>
        <v>0</v>
      </c>
      <c r="G27" s="25">
        <f>'6A'!G27/$B27</f>
        <v>3.3365772278604201E-3</v>
      </c>
      <c r="H27" s="25">
        <f>'6A'!H27/$B27</f>
        <v>0</v>
      </c>
      <c r="I27" s="25">
        <f>'6A'!I27/$B27</f>
        <v>9.0782705408035597E-2</v>
      </c>
      <c r="J27" s="25">
        <f>'6A'!J27/$B27</f>
        <v>4.1707215348255251E-4</v>
      </c>
      <c r="K27" s="25">
        <f>'6A'!K27/$B27</f>
        <v>6.4646183789795631E-3</v>
      </c>
      <c r="L27" s="25">
        <f>'6A'!L27/$B27</f>
        <v>1.6196301960239121E-2</v>
      </c>
      <c r="M27" s="25">
        <f>'6A'!M27/$B27</f>
        <v>2.7804810232170164E-3</v>
      </c>
      <c r="N27" s="25">
        <f>'6A'!N27/$B27</f>
        <v>2.7804810232170165E-4</v>
      </c>
      <c r="O27" s="25">
        <f>'6A'!O27/$B27</f>
        <v>0</v>
      </c>
      <c r="P27" s="25">
        <f>'6A'!P27/$B27</f>
        <v>0</v>
      </c>
    </row>
    <row r="28" spans="1:16" ht="12.75" customHeight="1" x14ac:dyDescent="0.3">
      <c r="A28" s="41" t="s">
        <v>27</v>
      </c>
      <c r="B28" s="39">
        <f>'6A'!B28</f>
        <v>14681</v>
      </c>
      <c r="C28" s="106">
        <f>'6A'!C28/$B28</f>
        <v>6.8932634016756353E-2</v>
      </c>
      <c r="D28" s="35">
        <f>'6A'!D28/$B28</f>
        <v>2.4657720863701382E-2</v>
      </c>
      <c r="E28" s="25">
        <f>'6A'!E28/$B28</f>
        <v>0</v>
      </c>
      <c r="F28" s="25">
        <f>'6A'!F28/$B28</f>
        <v>0</v>
      </c>
      <c r="G28" s="25">
        <f>'6A'!G28/$B28</f>
        <v>5.2448743273618963E-3</v>
      </c>
      <c r="H28" s="25">
        <f>'6A'!H28/$B28</f>
        <v>0</v>
      </c>
      <c r="I28" s="25">
        <f>'6A'!I28/$B28</f>
        <v>1.1920168925822492E-2</v>
      </c>
      <c r="J28" s="25">
        <f>'6A'!J28/$B28</f>
        <v>1.2260745180845991E-2</v>
      </c>
      <c r="K28" s="25">
        <f>'6A'!K28/$B28</f>
        <v>8.4462911245827936E-3</v>
      </c>
      <c r="L28" s="25">
        <f>'6A'!L28/$B28</f>
        <v>1.5530277229071588E-2</v>
      </c>
      <c r="M28" s="25">
        <f>'6A'!M28/$B28</f>
        <v>0</v>
      </c>
      <c r="N28" s="25">
        <f>'6A'!N28/$B28</f>
        <v>4.6999523193242965E-3</v>
      </c>
      <c r="O28" s="25">
        <f>'6A'!O28/$B28</f>
        <v>0</v>
      </c>
      <c r="P28" s="25">
        <f>'6A'!P28/$B28</f>
        <v>0</v>
      </c>
    </row>
    <row r="29" spans="1:16" ht="12.75" customHeight="1" x14ac:dyDescent="0.3">
      <c r="A29" s="41" t="s">
        <v>28</v>
      </c>
      <c r="B29" s="39">
        <f>'6A'!B29</f>
        <v>31109</v>
      </c>
      <c r="C29" s="106">
        <f>'6A'!C29/$B29</f>
        <v>0.56758494326400721</v>
      </c>
      <c r="D29" s="35">
        <f>'6A'!D29/$B29</f>
        <v>0.56649201195795429</v>
      </c>
      <c r="E29" s="25">
        <f>'6A'!E29/$B29</f>
        <v>0</v>
      </c>
      <c r="F29" s="25">
        <f>'6A'!F29/$B29</f>
        <v>0</v>
      </c>
      <c r="G29" s="25">
        <f>'6A'!G29/$B29</f>
        <v>0</v>
      </c>
      <c r="H29" s="25">
        <f>'6A'!H29/$B29</f>
        <v>0</v>
      </c>
      <c r="I29" s="25">
        <f>'6A'!I29/$B29</f>
        <v>0</v>
      </c>
      <c r="J29" s="25">
        <f>'6A'!J29/$B29</f>
        <v>0</v>
      </c>
      <c r="K29" s="25">
        <f>'6A'!K29/$B29</f>
        <v>0</v>
      </c>
      <c r="L29" s="25">
        <f>'6A'!L29/$B29</f>
        <v>0</v>
      </c>
      <c r="M29" s="25">
        <f>'6A'!M29/$B29</f>
        <v>0</v>
      </c>
      <c r="N29" s="25">
        <f>'6A'!N29/$B29</f>
        <v>1.5108168054260825E-3</v>
      </c>
      <c r="O29" s="25">
        <f>'6A'!O29/$B29</f>
        <v>0</v>
      </c>
      <c r="P29" s="25">
        <f>'6A'!P29/$B29</f>
        <v>0</v>
      </c>
    </row>
    <row r="30" spans="1:16" ht="12.75" customHeight="1" x14ac:dyDescent="0.3">
      <c r="A30" s="41" t="s">
        <v>29</v>
      </c>
      <c r="B30" s="39">
        <f>'6A'!B30</f>
        <v>3666</v>
      </c>
      <c r="C30" s="106">
        <f>'6A'!C30/$B30</f>
        <v>0.44953627932351337</v>
      </c>
      <c r="D30" s="35">
        <f>'6A'!D30/$B30</f>
        <v>0.21222040370976542</v>
      </c>
      <c r="E30" s="25">
        <f>'6A'!E30/$B30</f>
        <v>2.1822149481723948E-3</v>
      </c>
      <c r="F30" s="25">
        <f>'6A'!F30/$B30</f>
        <v>3.0005455537370431E-3</v>
      </c>
      <c r="G30" s="25">
        <f>'6A'!G30/$B30</f>
        <v>1.9094380796508457E-3</v>
      </c>
      <c r="H30" s="25">
        <f>'6A'!H30/$B30</f>
        <v>0</v>
      </c>
      <c r="I30" s="25">
        <f>'6A'!I30/$B30</f>
        <v>9.6563011456628475E-2</v>
      </c>
      <c r="J30" s="25">
        <f>'6A'!J30/$B30</f>
        <v>1.0911074740861974E-3</v>
      </c>
      <c r="K30" s="25">
        <f>'6A'!K30/$B30</f>
        <v>1.7730496453900711E-2</v>
      </c>
      <c r="L30" s="25">
        <f>'6A'!L30/$B30</f>
        <v>1.1183851609383524E-2</v>
      </c>
      <c r="M30" s="25">
        <f>'6A'!M30/$B30</f>
        <v>4.3644298963447896E-3</v>
      </c>
      <c r="N30" s="25">
        <f>'6A'!N30/$B30</f>
        <v>1.9367157665030006E-2</v>
      </c>
      <c r="O30" s="25">
        <f>'6A'!O30/$B30</f>
        <v>0</v>
      </c>
      <c r="P30" s="25">
        <f>'6A'!P30/$B30</f>
        <v>0.18085106382978725</v>
      </c>
    </row>
    <row r="31" spans="1:16" ht="12.75" customHeight="1" x14ac:dyDescent="0.3">
      <c r="A31" s="41" t="s">
        <v>30</v>
      </c>
      <c r="B31" s="39">
        <f>'6A'!B31</f>
        <v>12365</v>
      </c>
      <c r="C31" s="106">
        <f>'6A'!C31/$B31</f>
        <v>0.3415285078851597</v>
      </c>
      <c r="D31" s="35">
        <f>'6A'!D31/$B31</f>
        <v>0.24399514759401536</v>
      </c>
      <c r="E31" s="25">
        <f>'6A'!E31/$B31</f>
        <v>8.0873433077234132E-5</v>
      </c>
      <c r="F31" s="25">
        <f>'6A'!F31/$B31</f>
        <v>1.6174686615446826E-4</v>
      </c>
      <c r="G31" s="25">
        <f>'6A'!G31/$B31</f>
        <v>4.0436716538617062E-4</v>
      </c>
      <c r="H31" s="25">
        <f>'6A'!H31/$B31</f>
        <v>0</v>
      </c>
      <c r="I31" s="25">
        <f>'6A'!I31/$B31</f>
        <v>4.0436716538617065E-3</v>
      </c>
      <c r="J31" s="25">
        <f>'6A'!J31/$B31</f>
        <v>3.2349373230893653E-4</v>
      </c>
      <c r="K31" s="25">
        <f>'6A'!K31/$B31</f>
        <v>1.4152850788515973E-2</v>
      </c>
      <c r="L31" s="25">
        <f>'6A'!L31/$B31</f>
        <v>6.3890012131014966E-3</v>
      </c>
      <c r="M31" s="25">
        <f>'6A'!M31/$B31</f>
        <v>0</v>
      </c>
      <c r="N31" s="25">
        <f>'6A'!N31/$B31</f>
        <v>7.3594824100283061E-3</v>
      </c>
      <c r="O31" s="25">
        <f>'6A'!O31/$B31</f>
        <v>0</v>
      </c>
      <c r="P31" s="25">
        <f>'6A'!P31/$B31</f>
        <v>0.10586332389809948</v>
      </c>
    </row>
    <row r="32" spans="1:16" ht="12.75" customHeight="1" x14ac:dyDescent="0.3">
      <c r="A32" s="41" t="s">
        <v>31</v>
      </c>
      <c r="B32" s="39">
        <f>'6A'!B32</f>
        <v>244</v>
      </c>
      <c r="C32" s="106">
        <f>'6A'!C32/$B32</f>
        <v>0.36475409836065575</v>
      </c>
      <c r="D32" s="35">
        <f>'6A'!D32/$B32</f>
        <v>0.20491803278688525</v>
      </c>
      <c r="E32" s="25">
        <f>'6A'!E32/$B32</f>
        <v>0</v>
      </c>
      <c r="F32" s="25">
        <f>'6A'!F32/$B32</f>
        <v>0</v>
      </c>
      <c r="G32" s="25">
        <f>'6A'!G32/$B32</f>
        <v>4.9180327868852458E-2</v>
      </c>
      <c r="H32" s="25">
        <f>'6A'!H32/$B32</f>
        <v>0</v>
      </c>
      <c r="I32" s="25">
        <f>'6A'!I32/$B32</f>
        <v>1.2295081967213115E-2</v>
      </c>
      <c r="J32" s="25">
        <f>'6A'!J32/$B32</f>
        <v>6.1475409836065573E-2</v>
      </c>
      <c r="K32" s="25">
        <f>'6A'!K32/$B32</f>
        <v>5.3278688524590161E-2</v>
      </c>
      <c r="L32" s="25">
        <f>'6A'!L32/$B32</f>
        <v>0</v>
      </c>
      <c r="M32" s="25">
        <f>'6A'!M32/$B32</f>
        <v>0</v>
      </c>
      <c r="N32" s="25">
        <f>'6A'!N32/$B32</f>
        <v>8.1967213114754103E-3</v>
      </c>
      <c r="O32" s="25">
        <f>'6A'!O32/$B32</f>
        <v>0</v>
      </c>
      <c r="P32" s="25">
        <f>'6A'!P32/$B32</f>
        <v>0</v>
      </c>
    </row>
    <row r="33" spans="1:16" ht="12.75" customHeight="1" x14ac:dyDescent="0.3">
      <c r="A33" s="41" t="s">
        <v>32</v>
      </c>
      <c r="B33" s="39">
        <f>'6A'!B33</f>
        <v>4449</v>
      </c>
      <c r="C33" s="106">
        <f>'6A'!C33/$B33</f>
        <v>0.19105416947628681</v>
      </c>
      <c r="D33" s="35">
        <f>'6A'!D33/$B33</f>
        <v>0.16745336030568667</v>
      </c>
      <c r="E33" s="25">
        <f>'6A'!E33/$B33</f>
        <v>2.2476961114857271E-4</v>
      </c>
      <c r="F33" s="25">
        <f>'6A'!F33/$B33</f>
        <v>2.2476961114857271E-4</v>
      </c>
      <c r="G33" s="25">
        <f>'6A'!G33/$B33</f>
        <v>2.4724657226342997E-3</v>
      </c>
      <c r="H33" s="25">
        <f>'6A'!H33/$B33</f>
        <v>0</v>
      </c>
      <c r="I33" s="25">
        <f>'6A'!I33/$B33</f>
        <v>1.1912789390874354E-2</v>
      </c>
      <c r="J33" s="25">
        <f>'6A'!J33/$B33</f>
        <v>1.5733872780400091E-3</v>
      </c>
      <c r="K33" s="25">
        <f>'6A'!K33/$B33</f>
        <v>9.440323668240054E-3</v>
      </c>
      <c r="L33" s="25">
        <f>'6A'!L33/$B33</f>
        <v>3.5963137783771634E-3</v>
      </c>
      <c r="M33" s="25">
        <f>'6A'!M33/$B33</f>
        <v>0</v>
      </c>
      <c r="N33" s="25">
        <f>'6A'!N33/$B33</f>
        <v>3.3715441672285905E-3</v>
      </c>
      <c r="O33" s="25">
        <f>'6A'!O33/$B33</f>
        <v>0</v>
      </c>
      <c r="P33" s="25">
        <f>'6A'!P33/$B33</f>
        <v>2.405034839289728E-2</v>
      </c>
    </row>
    <row r="34" spans="1:16" ht="12.75" customHeight="1" x14ac:dyDescent="0.3">
      <c r="A34" s="41" t="s">
        <v>33</v>
      </c>
      <c r="B34" s="39">
        <f>'6A'!B34</f>
        <v>982</v>
      </c>
      <c r="C34" s="106">
        <f>'6A'!C34/$B34</f>
        <v>0.4134419551934827</v>
      </c>
      <c r="D34" s="35">
        <f>'6A'!D34/$B34</f>
        <v>0.21486761710794297</v>
      </c>
      <c r="E34" s="25">
        <f>'6A'!E34/$B34</f>
        <v>3.0549898167006109E-3</v>
      </c>
      <c r="F34" s="25">
        <f>'6A'!F34/$B34</f>
        <v>5.0916496945010185E-3</v>
      </c>
      <c r="G34" s="25">
        <f>'6A'!G34/$B34</f>
        <v>0.17617107942973523</v>
      </c>
      <c r="H34" s="25">
        <f>'6A'!H34/$B34</f>
        <v>0</v>
      </c>
      <c r="I34" s="25">
        <f>'6A'!I34/$B34</f>
        <v>4.684317718940937E-2</v>
      </c>
      <c r="J34" s="25">
        <f>'6A'!J34/$B34</f>
        <v>4.0733197556008143E-3</v>
      </c>
      <c r="K34" s="25">
        <f>'6A'!K34/$B34</f>
        <v>3.7678207739307537E-2</v>
      </c>
      <c r="L34" s="25">
        <f>'6A'!L34/$B34</f>
        <v>0</v>
      </c>
      <c r="M34" s="25">
        <f>'6A'!M34/$B34</f>
        <v>6.1099796334012219E-3</v>
      </c>
      <c r="N34" s="25">
        <f>'6A'!N34/$B34</f>
        <v>3.0549898167006109E-3</v>
      </c>
      <c r="O34" s="25">
        <f>'6A'!O34/$B34</f>
        <v>0</v>
      </c>
      <c r="P34" s="25">
        <f>'6A'!P34/$B34</f>
        <v>3.0549898167006109E-3</v>
      </c>
    </row>
    <row r="35" spans="1:16" ht="12.75" customHeight="1" x14ac:dyDescent="0.3">
      <c r="A35" s="41" t="s">
        <v>34</v>
      </c>
      <c r="B35" s="39">
        <f>'6A'!B35</f>
        <v>1478</v>
      </c>
      <c r="C35" s="106">
        <f>'6A'!C35/$B35</f>
        <v>0.10757780784844384</v>
      </c>
      <c r="D35" s="35">
        <f>'6A'!D35/$B35</f>
        <v>9.5399188092016238E-2</v>
      </c>
      <c r="E35" s="25">
        <f>'6A'!E35/$B35</f>
        <v>0</v>
      </c>
      <c r="F35" s="25">
        <f>'6A'!F35/$B35</f>
        <v>0</v>
      </c>
      <c r="G35" s="25">
        <f>'6A'!G35/$B35</f>
        <v>2.0297699594046007E-3</v>
      </c>
      <c r="H35" s="25">
        <f>'6A'!H35/$B35</f>
        <v>6.7658998646820032E-4</v>
      </c>
      <c r="I35" s="25">
        <f>'6A'!I35/$B35</f>
        <v>6.7658998646820032E-4</v>
      </c>
      <c r="J35" s="25">
        <f>'6A'!J35/$B35</f>
        <v>0</v>
      </c>
      <c r="K35" s="25">
        <f>'6A'!K35/$B35</f>
        <v>6.7658998646820032E-4</v>
      </c>
      <c r="L35" s="25">
        <f>'6A'!L35/$B35</f>
        <v>6.7658998646820032E-4</v>
      </c>
      <c r="M35" s="25">
        <f>'6A'!M35/$B35</f>
        <v>2.0297699594046007E-3</v>
      </c>
      <c r="N35" s="25">
        <f>'6A'!N35/$B35</f>
        <v>6.7658998646820032E-4</v>
      </c>
      <c r="O35" s="25">
        <f>'6A'!O35/$B35</f>
        <v>0</v>
      </c>
      <c r="P35" s="25">
        <f>'6A'!P35/$B35</f>
        <v>9.4722598105548041E-3</v>
      </c>
    </row>
    <row r="36" spans="1:16" ht="12.75" customHeight="1" x14ac:dyDescent="0.3">
      <c r="A36" s="41" t="s">
        <v>35</v>
      </c>
      <c r="B36" s="39">
        <f>'6A'!B36</f>
        <v>3499</v>
      </c>
      <c r="C36" s="106">
        <f>'6A'!C36/$B36</f>
        <v>0.35238639611317518</v>
      </c>
      <c r="D36" s="35">
        <f>'6A'!D36/$B36</f>
        <v>0.29208345241497569</v>
      </c>
      <c r="E36" s="25">
        <f>'6A'!E36/$B36</f>
        <v>0</v>
      </c>
      <c r="F36" s="25">
        <f>'6A'!F36/$B36</f>
        <v>0</v>
      </c>
      <c r="G36" s="25">
        <f>'6A'!G36/$B36</f>
        <v>3.7153472420691628E-3</v>
      </c>
      <c r="H36" s="25">
        <f>'6A'!H36/$B36</f>
        <v>0</v>
      </c>
      <c r="I36" s="25">
        <f>'6A'!I36/$B36</f>
        <v>4.6584738496713345E-2</v>
      </c>
      <c r="J36" s="25">
        <f>'6A'!J36/$B36</f>
        <v>1.4289797084881394E-3</v>
      </c>
      <c r="K36" s="25">
        <f>'6A'!K36/$B36</f>
        <v>1.0574449842812233E-2</v>
      </c>
      <c r="L36" s="25">
        <f>'6A'!L36/$B36</f>
        <v>2.0005715918833952E-3</v>
      </c>
      <c r="M36" s="25">
        <f>'6A'!M36/$B36</f>
        <v>3.1437553586739068E-3</v>
      </c>
      <c r="N36" s="25">
        <f>'6A'!N36/$B36</f>
        <v>0</v>
      </c>
      <c r="O36" s="25">
        <f>'6A'!O36/$B36</f>
        <v>0</v>
      </c>
      <c r="P36" s="25">
        <f>'6A'!P36/$B36</f>
        <v>0</v>
      </c>
    </row>
    <row r="37" spans="1:16" ht="18" customHeight="1" x14ac:dyDescent="0.3">
      <c r="A37" s="41" t="s">
        <v>36</v>
      </c>
      <c r="B37" s="39">
        <f>'6A'!B37</f>
        <v>2346</v>
      </c>
      <c r="C37" s="106">
        <f>'6A'!C37/$B37</f>
        <v>0.66112531969309463</v>
      </c>
      <c r="D37" s="35">
        <f>'6A'!D37/$B37</f>
        <v>0.55839727195225919</v>
      </c>
      <c r="E37" s="25">
        <f>'6A'!E37/$B37</f>
        <v>0</v>
      </c>
      <c r="F37" s="25">
        <f>'6A'!F37/$B37</f>
        <v>0</v>
      </c>
      <c r="G37" s="25">
        <f>'6A'!G37/$B37</f>
        <v>2.1312872975277068E-3</v>
      </c>
      <c r="H37" s="25">
        <f>'6A'!H37/$B37</f>
        <v>2.1312872975277068E-3</v>
      </c>
      <c r="I37" s="25">
        <f>'6A'!I37/$B37</f>
        <v>7.2463768115942032E-2</v>
      </c>
      <c r="J37" s="25">
        <f>'6A'!J37/$B37</f>
        <v>6.6496163682864456E-2</v>
      </c>
      <c r="K37" s="25">
        <f>'6A'!K37/$B37</f>
        <v>1.1508951406649617E-2</v>
      </c>
      <c r="L37" s="25">
        <f>'6A'!L37/$B37</f>
        <v>1.4492753623188406E-2</v>
      </c>
      <c r="M37" s="25">
        <f>'6A'!M37/$B37</f>
        <v>0</v>
      </c>
      <c r="N37" s="25">
        <f>'6A'!N37/$B37</f>
        <v>1.4919011082693947E-2</v>
      </c>
      <c r="O37" s="25">
        <f>'6A'!O37/$B37</f>
        <v>0</v>
      </c>
      <c r="P37" s="25">
        <f>'6A'!P37/$B37</f>
        <v>0</v>
      </c>
    </row>
    <row r="38" spans="1:16" ht="12.75" customHeight="1" x14ac:dyDescent="0.3">
      <c r="A38" s="41" t="s">
        <v>37</v>
      </c>
      <c r="B38" s="39">
        <f>'6A'!B38</f>
        <v>5757</v>
      </c>
      <c r="C38" s="106">
        <f>'6A'!C38/$B38</f>
        <v>7.590759075907591E-2</v>
      </c>
      <c r="D38" s="35">
        <f>'6A'!D38/$B38</f>
        <v>4.8636442591627582E-2</v>
      </c>
      <c r="E38" s="25">
        <f>'6A'!E38/$B38</f>
        <v>0</v>
      </c>
      <c r="F38" s="25">
        <f>'6A'!F38/$B38</f>
        <v>0</v>
      </c>
      <c r="G38" s="25">
        <f>'6A'!G38/$B38</f>
        <v>5.5584505819002957E-3</v>
      </c>
      <c r="H38" s="25">
        <f>'6A'!H38/$B38</f>
        <v>0</v>
      </c>
      <c r="I38" s="25">
        <f>'6A'!I38/$B38</f>
        <v>3.4740316136876848E-4</v>
      </c>
      <c r="J38" s="25">
        <f>'6A'!J38/$B38</f>
        <v>0</v>
      </c>
      <c r="K38" s="25">
        <f>'6A'!K38/$B38</f>
        <v>1.233281222859128E-2</v>
      </c>
      <c r="L38" s="25">
        <f>'6A'!L38/$B38</f>
        <v>5.3847490012159114E-3</v>
      </c>
      <c r="M38" s="25">
        <f>'6A'!M38/$B38</f>
        <v>1.0422094841063053E-3</v>
      </c>
      <c r="N38" s="25">
        <f>'6A'!N38/$B38</f>
        <v>0</v>
      </c>
      <c r="O38" s="25">
        <f>'6A'!O38/$B38</f>
        <v>0</v>
      </c>
      <c r="P38" s="25">
        <f>'6A'!P38/$B38</f>
        <v>9.9009900990099011E-3</v>
      </c>
    </row>
    <row r="39" spans="1:16" ht="12.75" customHeight="1" x14ac:dyDescent="0.3">
      <c r="A39" s="41" t="s">
        <v>38</v>
      </c>
      <c r="B39" s="39">
        <f>'6A'!B39</f>
        <v>8205</v>
      </c>
      <c r="C39" s="106">
        <f>'6A'!C39/$B39</f>
        <v>6.288848263254114E-2</v>
      </c>
      <c r="D39" s="35">
        <f>'6A'!D39/$B39</f>
        <v>5.1797684338817797E-2</v>
      </c>
      <c r="E39" s="25">
        <f>'6A'!E39/$B39</f>
        <v>3.1687995124923827E-3</v>
      </c>
      <c r="F39" s="25">
        <f>'6A'!F39/$B39</f>
        <v>1.218769043266301E-4</v>
      </c>
      <c r="G39" s="25">
        <f>'6A'!G39/$B39</f>
        <v>6.0938452163315055E-4</v>
      </c>
      <c r="H39" s="25">
        <f>'6A'!H39/$B39</f>
        <v>0</v>
      </c>
      <c r="I39" s="25">
        <f>'6A'!I39/$B39</f>
        <v>7.6782449725776962E-3</v>
      </c>
      <c r="J39" s="25">
        <f>'6A'!J39/$B39</f>
        <v>1.218769043266301E-4</v>
      </c>
      <c r="K39" s="25">
        <f>'6A'!K39/$B39</f>
        <v>5.9719683120048753E-3</v>
      </c>
      <c r="L39" s="25">
        <f>'6A'!L39/$B39</f>
        <v>7.3126142595978066E-4</v>
      </c>
      <c r="M39" s="25">
        <f>'6A'!M39/$B39</f>
        <v>0</v>
      </c>
      <c r="N39" s="25">
        <f>'6A'!N39/$B39</f>
        <v>0</v>
      </c>
      <c r="O39" s="25">
        <f>'6A'!O39/$B39</f>
        <v>0</v>
      </c>
      <c r="P39" s="25">
        <f>'6A'!P39/$B39</f>
        <v>0</v>
      </c>
    </row>
    <row r="40" spans="1:16" ht="12.75" customHeight="1" x14ac:dyDescent="0.3">
      <c r="A40" s="41" t="s">
        <v>39</v>
      </c>
      <c r="B40" s="39">
        <f>'6A'!B40</f>
        <v>84759</v>
      </c>
      <c r="C40" s="106">
        <f>'6A'!C40/$B40</f>
        <v>0.19613256409348859</v>
      </c>
      <c r="D40" s="35">
        <f>'6A'!D40/$B40</f>
        <v>0.19035146710083886</v>
      </c>
      <c r="E40" s="25">
        <f>'6A'!E40/$B40</f>
        <v>1.0854304557628099E-3</v>
      </c>
      <c r="F40" s="25">
        <f>'6A'!F40/$B40</f>
        <v>0</v>
      </c>
      <c r="G40" s="25">
        <f>'6A'!G40/$B40</f>
        <v>1.5337604266213618E-4</v>
      </c>
      <c r="H40" s="25">
        <f>'6A'!H40/$B40</f>
        <v>0</v>
      </c>
      <c r="I40" s="25">
        <f>'6A'!I40/$B40</f>
        <v>1.9820903974799137E-3</v>
      </c>
      <c r="J40" s="25">
        <f>'6A'!J40/$B40</f>
        <v>0</v>
      </c>
      <c r="K40" s="25">
        <f>'6A'!K40/$B40</f>
        <v>2.3950258969548956E-3</v>
      </c>
      <c r="L40" s="25">
        <f>'6A'!L40/$B40</f>
        <v>1.5337604266213618E-4</v>
      </c>
      <c r="M40" s="25">
        <f>'6A'!M40/$B40</f>
        <v>1.3449899125756557E-3</v>
      </c>
      <c r="N40" s="25">
        <f>'6A'!N40/$B40</f>
        <v>3.0675208532427237E-4</v>
      </c>
      <c r="O40" s="25">
        <f>'6A'!O40/$B40</f>
        <v>0</v>
      </c>
      <c r="P40" s="25">
        <f>'6A'!P40/$B40</f>
        <v>0</v>
      </c>
    </row>
    <row r="41" spans="1:16" ht="12.75" customHeight="1" x14ac:dyDescent="0.3">
      <c r="A41" s="41" t="s">
        <v>40</v>
      </c>
      <c r="B41" s="39">
        <f>'6A'!B41</f>
        <v>4453</v>
      </c>
      <c r="C41" s="106">
        <f>'6A'!C41/$B41</f>
        <v>8.0844374578935549E-2</v>
      </c>
      <c r="D41" s="35">
        <f>'6A'!D41/$B41</f>
        <v>3.3460588367392768E-2</v>
      </c>
      <c r="E41" s="25">
        <f>'6A'!E41/$B41</f>
        <v>2.2456770716370987E-4</v>
      </c>
      <c r="F41" s="25">
        <f>'6A'!F41/$B41</f>
        <v>0</v>
      </c>
      <c r="G41" s="25">
        <f>'6A'!G41/$B41</f>
        <v>5.6141926790927461E-3</v>
      </c>
      <c r="H41" s="25">
        <f>'6A'!H41/$B41</f>
        <v>0</v>
      </c>
      <c r="I41" s="25">
        <f>'6A'!I41/$B41</f>
        <v>4.2443296653941164E-2</v>
      </c>
      <c r="J41" s="25">
        <f>'6A'!J41/$B41</f>
        <v>1.1228385358185494E-3</v>
      </c>
      <c r="K41" s="25">
        <f>'6A'!K41/$B41</f>
        <v>6.961598922075006E-3</v>
      </c>
      <c r="L41" s="25">
        <f>'6A'!L41/$B41</f>
        <v>0</v>
      </c>
      <c r="M41" s="25">
        <f>'6A'!M41/$B41</f>
        <v>2.2456770716370987E-4</v>
      </c>
      <c r="N41" s="25">
        <f>'6A'!N41/$B41</f>
        <v>2.2456770716370987E-4</v>
      </c>
      <c r="O41" s="25">
        <f>'6A'!O41/$B41</f>
        <v>0</v>
      </c>
      <c r="P41" s="25">
        <f>'6A'!P41/$B41</f>
        <v>0</v>
      </c>
    </row>
    <row r="42" spans="1:16" ht="12.75" customHeight="1" x14ac:dyDescent="0.3">
      <c r="A42" s="41" t="s">
        <v>41</v>
      </c>
      <c r="B42" s="39">
        <f>'6A'!B42</f>
        <v>612</v>
      </c>
      <c r="C42" s="106">
        <f>'6A'!C42/$B42</f>
        <v>0.13562091503267973</v>
      </c>
      <c r="D42" s="35">
        <f>'6A'!D42/$B42</f>
        <v>9.3137254901960786E-2</v>
      </c>
      <c r="E42" s="25">
        <f>'6A'!E42/$B42</f>
        <v>0</v>
      </c>
      <c r="F42" s="25">
        <f>'6A'!F42/$B42</f>
        <v>1.6339869281045752E-3</v>
      </c>
      <c r="G42" s="25">
        <f>'6A'!G42/$B42</f>
        <v>1.9607843137254902E-2</v>
      </c>
      <c r="H42" s="25">
        <f>'6A'!H42/$B42</f>
        <v>0</v>
      </c>
      <c r="I42" s="25">
        <f>'6A'!I42/$B42</f>
        <v>1.3071895424836602E-2</v>
      </c>
      <c r="J42" s="25">
        <f>'6A'!J42/$B42</f>
        <v>0</v>
      </c>
      <c r="K42" s="25">
        <f>'6A'!K42/$B42</f>
        <v>2.4509803921568627E-2</v>
      </c>
      <c r="L42" s="25">
        <f>'6A'!L42/$B42</f>
        <v>0</v>
      </c>
      <c r="M42" s="25">
        <f>'6A'!M42/$B42</f>
        <v>1.6339869281045752E-3</v>
      </c>
      <c r="N42" s="25">
        <f>'6A'!N42/$B42</f>
        <v>0</v>
      </c>
      <c r="O42" s="25">
        <f>'6A'!O42/$B42</f>
        <v>0</v>
      </c>
      <c r="P42" s="25">
        <f>'6A'!P42/$B42</f>
        <v>0</v>
      </c>
    </row>
    <row r="43" spans="1:16" ht="12.75" customHeight="1" x14ac:dyDescent="0.3">
      <c r="A43" s="41" t="s">
        <v>42</v>
      </c>
      <c r="B43" s="39">
        <f>'6A'!B43</f>
        <v>7957</v>
      </c>
      <c r="C43" s="106">
        <f>'6A'!C43/$B43</f>
        <v>0.42327510368229232</v>
      </c>
      <c r="D43" s="35">
        <f>'6A'!D43/$B43</f>
        <v>0.18436596707301747</v>
      </c>
      <c r="E43" s="25">
        <f>'6A'!E43/$B43</f>
        <v>0</v>
      </c>
      <c r="F43" s="25">
        <f>'6A'!F43/$B43</f>
        <v>2.3878346110343092E-3</v>
      </c>
      <c r="G43" s="25">
        <f>'6A'!G43/$B43</f>
        <v>8.8726907125801183E-2</v>
      </c>
      <c r="H43" s="25">
        <f>'6A'!H43/$B43</f>
        <v>4.1472916928490637E-3</v>
      </c>
      <c r="I43" s="25">
        <f>'6A'!I43/$B43</f>
        <v>2.0610782958401408E-2</v>
      </c>
      <c r="J43" s="25">
        <f>'6A'!J43/$B43</f>
        <v>2.5135101168782203E-3</v>
      </c>
      <c r="K43" s="25">
        <f>'6A'!K43/$B43</f>
        <v>3.7702651753173305E-2</v>
      </c>
      <c r="L43" s="25">
        <f>'6A'!L43/$B43</f>
        <v>3.3806711072012066E-2</v>
      </c>
      <c r="M43" s="25">
        <f>'6A'!M43/$B43</f>
        <v>2.3878346110343092E-3</v>
      </c>
      <c r="N43" s="25">
        <f>'6A'!N43/$B43</f>
        <v>6.2837752921955509E-3</v>
      </c>
      <c r="O43" s="25">
        <f>'6A'!O43/$B43</f>
        <v>0</v>
      </c>
      <c r="P43" s="25">
        <f>'6A'!P43/$B43</f>
        <v>0.14967952746009802</v>
      </c>
    </row>
    <row r="44" spans="1:16" ht="12.75" customHeight="1" x14ac:dyDescent="0.3">
      <c r="A44" s="41" t="s">
        <v>43</v>
      </c>
      <c r="B44" s="39">
        <f>'6A'!B44</f>
        <v>1620</v>
      </c>
      <c r="C44" s="106">
        <f>'6A'!C44/$B44</f>
        <v>0.21790123456790123</v>
      </c>
      <c r="D44" s="35">
        <f>'6A'!D44/$B44</f>
        <v>7.2222222222222215E-2</v>
      </c>
      <c r="E44" s="25">
        <f>'6A'!E44/$B44</f>
        <v>0</v>
      </c>
      <c r="F44" s="25">
        <f>'6A'!F44/$B44</f>
        <v>0</v>
      </c>
      <c r="G44" s="25">
        <f>'6A'!G44/$B44</f>
        <v>1.2345679012345678E-2</v>
      </c>
      <c r="H44" s="25">
        <f>'6A'!H44/$B44</f>
        <v>0</v>
      </c>
      <c r="I44" s="25">
        <f>'6A'!I44/$B44</f>
        <v>4.7530864197530866E-2</v>
      </c>
      <c r="J44" s="25">
        <f>'6A'!J44/$B44</f>
        <v>6.1728395061728392E-3</v>
      </c>
      <c r="K44" s="25">
        <f>'6A'!K44/$B44</f>
        <v>6.2962962962962957E-2</v>
      </c>
      <c r="L44" s="25">
        <f>'6A'!L44/$B44</f>
        <v>0</v>
      </c>
      <c r="M44" s="25">
        <f>'6A'!M44/$B44</f>
        <v>3.2098765432098768E-2</v>
      </c>
      <c r="N44" s="25">
        <f>'6A'!N44/$B44</f>
        <v>1.2345679012345679E-3</v>
      </c>
      <c r="O44" s="25">
        <f>'6A'!O44/$B44</f>
        <v>0</v>
      </c>
      <c r="P44" s="25">
        <f>'6A'!P44/$B44</f>
        <v>0</v>
      </c>
    </row>
    <row r="45" spans="1:16" ht="12.75" customHeight="1" x14ac:dyDescent="0.3">
      <c r="A45" s="41" t="s">
        <v>44</v>
      </c>
      <c r="B45" s="39">
        <f>'6A'!B45</f>
        <v>30163</v>
      </c>
      <c r="C45" s="106">
        <f>'6A'!C45/$B45</f>
        <v>0.37492954944799922</v>
      </c>
      <c r="D45" s="35">
        <f>'6A'!D45/$B45</f>
        <v>0.33279183105128801</v>
      </c>
      <c r="E45" s="25">
        <f>'6A'!E45/$B45</f>
        <v>3.3153200941550907E-5</v>
      </c>
      <c r="F45" s="25">
        <f>'6A'!F45/$B45</f>
        <v>9.9459602824652715E-5</v>
      </c>
      <c r="G45" s="25">
        <f>'6A'!G45/$B45</f>
        <v>1.392434439545138E-3</v>
      </c>
      <c r="H45" s="25">
        <f>'6A'!H45/$B45</f>
        <v>3.3153200941550907E-5</v>
      </c>
      <c r="I45" s="25">
        <f>'6A'!I45/$B45</f>
        <v>5.3376653515896958E-3</v>
      </c>
      <c r="J45" s="25">
        <f>'6A'!J45/$B45</f>
        <v>0</v>
      </c>
      <c r="K45" s="25">
        <f>'6A'!K45/$B45</f>
        <v>6.6306401883101812E-4</v>
      </c>
      <c r="L45" s="25">
        <f>'6A'!L45/$B45</f>
        <v>3.3153200941550907E-5</v>
      </c>
      <c r="M45" s="25">
        <f>'6A'!M45/$B45</f>
        <v>5.6360441600636542E-4</v>
      </c>
      <c r="N45" s="25">
        <f>'6A'!N45/$B45</f>
        <v>4.6414481318171272E-4</v>
      </c>
      <c r="O45" s="25">
        <f>'6A'!O45/$B45</f>
        <v>0</v>
      </c>
      <c r="P45" s="25">
        <f>'6A'!P45/$B45</f>
        <v>3.7695189470543379E-2</v>
      </c>
    </row>
    <row r="46" spans="1:16" ht="12.75" customHeight="1" x14ac:dyDescent="0.3">
      <c r="A46" s="41" t="s">
        <v>45</v>
      </c>
      <c r="B46" s="39">
        <f>'6A'!B46</f>
        <v>15781</v>
      </c>
      <c r="C46" s="106">
        <f>'6A'!C46/$B46</f>
        <v>0.26874089094480702</v>
      </c>
      <c r="D46" s="35">
        <f>'6A'!D46/$B46</f>
        <v>0.15632722894620113</v>
      </c>
      <c r="E46" s="25">
        <f>'6A'!E46/$B46</f>
        <v>6.3367340472720362E-5</v>
      </c>
      <c r="F46" s="25">
        <f>'6A'!F46/$B46</f>
        <v>1.7742855332361701E-3</v>
      </c>
      <c r="G46" s="25">
        <f>'6A'!G46/$B46</f>
        <v>0</v>
      </c>
      <c r="H46" s="25">
        <f>'6A'!H46/$B46</f>
        <v>9.5051010709080541E-4</v>
      </c>
      <c r="I46" s="25">
        <f>'6A'!I46/$B46</f>
        <v>2.623407895570623E-2</v>
      </c>
      <c r="J46" s="25">
        <f>'6A'!J46/$B46</f>
        <v>1.7299283949052658E-2</v>
      </c>
      <c r="K46" s="25">
        <f>'6A'!K46/$B46</f>
        <v>1.8376528737088903E-2</v>
      </c>
      <c r="L46" s="25">
        <f>'6A'!L46/$B46</f>
        <v>4.2139281414359041E-2</v>
      </c>
      <c r="M46" s="25">
        <f>'6A'!M46/$B46</f>
        <v>0</v>
      </c>
      <c r="N46" s="25">
        <f>'6A'!N46/$B46</f>
        <v>8.6813256447626896E-3</v>
      </c>
      <c r="O46" s="25">
        <f>'6A'!O46/$B46</f>
        <v>0</v>
      </c>
      <c r="P46" s="25">
        <f>'6A'!P46/$B46</f>
        <v>2.9909384703124011E-2</v>
      </c>
    </row>
    <row r="47" spans="1:16" ht="18" customHeight="1" x14ac:dyDescent="0.3">
      <c r="A47" s="41" t="s">
        <v>46</v>
      </c>
      <c r="B47" s="39">
        <f>'6A'!B47</f>
        <v>4134</v>
      </c>
      <c r="C47" s="106">
        <f>'6A'!C47/$B47</f>
        <v>1.3546202225447508E-2</v>
      </c>
      <c r="D47" s="35">
        <f>'6A'!D47/$B47</f>
        <v>6.5312046444121917E-3</v>
      </c>
      <c r="E47" s="25">
        <f>'6A'!E47/$B47</f>
        <v>4.8379293662312528E-4</v>
      </c>
      <c r="F47" s="25">
        <f>'6A'!F47/$B47</f>
        <v>0</v>
      </c>
      <c r="G47" s="25">
        <f>'6A'!G47/$B47</f>
        <v>9.6758587324625057E-4</v>
      </c>
      <c r="H47" s="25">
        <f>'6A'!H47/$B47</f>
        <v>0</v>
      </c>
      <c r="I47" s="25">
        <f>'6A'!I47/$B47</f>
        <v>4.8379293662312528E-4</v>
      </c>
      <c r="J47" s="25">
        <f>'6A'!J47/$B47</f>
        <v>4.8379293662312528E-4</v>
      </c>
      <c r="K47" s="25">
        <f>'6A'!K47/$B47</f>
        <v>3.8703434929850023E-3</v>
      </c>
      <c r="L47" s="25">
        <f>'6A'!L47/$B47</f>
        <v>1.2094823415578133E-3</v>
      </c>
      <c r="M47" s="25">
        <f>'6A'!M47/$B47</f>
        <v>0</v>
      </c>
      <c r="N47" s="25">
        <f>'6A'!N47/$B47</f>
        <v>4.8379293662312528E-4</v>
      </c>
      <c r="O47" s="25">
        <f>'6A'!O47/$B47</f>
        <v>0</v>
      </c>
      <c r="P47" s="25">
        <f>'6A'!P47/$B47</f>
        <v>0</v>
      </c>
    </row>
    <row r="48" spans="1:16" ht="12.75" customHeight="1" x14ac:dyDescent="0.3">
      <c r="A48" s="41" t="s">
        <v>47</v>
      </c>
      <c r="B48" s="39">
        <f>'6A'!B48</f>
        <v>1571</v>
      </c>
      <c r="C48" s="106">
        <f>'6A'!C48/$B48</f>
        <v>0.62889879057924891</v>
      </c>
      <c r="D48" s="35">
        <f>'6A'!D48/$B48</f>
        <v>9.8663271801400387E-2</v>
      </c>
      <c r="E48" s="25">
        <f>'6A'!E48/$B48</f>
        <v>0</v>
      </c>
      <c r="F48" s="25">
        <f>'6A'!F48/$B48</f>
        <v>0</v>
      </c>
      <c r="G48" s="25">
        <f>'6A'!G48/$B48</f>
        <v>6.3653723742838951E-4</v>
      </c>
      <c r="H48" s="25">
        <f>'6A'!H48/$B48</f>
        <v>0</v>
      </c>
      <c r="I48" s="25">
        <f>'6A'!I48/$B48</f>
        <v>0.28453214513049013</v>
      </c>
      <c r="J48" s="25">
        <f>'6A'!J48/$B48</f>
        <v>0</v>
      </c>
      <c r="K48" s="25">
        <f>'6A'!K48/$B48</f>
        <v>7.0019096117122856E-3</v>
      </c>
      <c r="L48" s="25">
        <f>'6A'!L48/$B48</f>
        <v>6.3653723742838951E-4</v>
      </c>
      <c r="M48" s="25">
        <f>'6A'!M48/$B48</f>
        <v>4.2011457670273714E-2</v>
      </c>
      <c r="N48" s="25">
        <f>'6A'!N48/$B48</f>
        <v>8.9115213239974542E-3</v>
      </c>
      <c r="O48" s="25">
        <f>'6A'!O48/$B48</f>
        <v>0</v>
      </c>
      <c r="P48" s="25">
        <f>'6A'!P48/$B48</f>
        <v>0.49077021005728833</v>
      </c>
    </row>
    <row r="49" spans="1:16" ht="12.75" customHeight="1" x14ac:dyDescent="0.3">
      <c r="A49" s="41" t="s">
        <v>48</v>
      </c>
      <c r="B49" s="39">
        <f>'6A'!B49</f>
        <v>2668</v>
      </c>
      <c r="C49" s="106">
        <f>'6A'!C49/$B49</f>
        <v>0.18065967016491755</v>
      </c>
      <c r="D49" s="35">
        <f>'6A'!D49/$B49</f>
        <v>0.14955022488755623</v>
      </c>
      <c r="E49" s="25">
        <f>'6A'!E49/$B49</f>
        <v>0</v>
      </c>
      <c r="F49" s="25">
        <f>'6A'!F49/$B49</f>
        <v>0</v>
      </c>
      <c r="G49" s="25">
        <f>'6A'!G49/$B49</f>
        <v>0</v>
      </c>
      <c r="H49" s="25">
        <f>'6A'!H49/$B49</f>
        <v>0</v>
      </c>
      <c r="I49" s="25">
        <f>'6A'!I49/$B49</f>
        <v>5.6221889055472268E-3</v>
      </c>
      <c r="J49" s="25">
        <f>'6A'!J49/$B49</f>
        <v>0</v>
      </c>
      <c r="K49" s="25">
        <f>'6A'!K49/$B49</f>
        <v>1.2368815592203899E-2</v>
      </c>
      <c r="L49" s="25">
        <f>'6A'!L49/$B49</f>
        <v>0</v>
      </c>
      <c r="M49" s="25">
        <f>'6A'!M49/$B49</f>
        <v>1.1244377811094452E-3</v>
      </c>
      <c r="N49" s="25">
        <f>'6A'!N49/$B49</f>
        <v>1.1244377811094452E-3</v>
      </c>
      <c r="O49" s="25">
        <f>'6A'!O49/$B49</f>
        <v>0</v>
      </c>
      <c r="P49" s="25">
        <f>'6A'!P49/$B49</f>
        <v>2.2488755622188907E-2</v>
      </c>
    </row>
    <row r="50" spans="1:16" ht="12.75" customHeight="1" x14ac:dyDescent="0.3">
      <c r="A50" s="41" t="s">
        <v>49</v>
      </c>
      <c r="B50" s="39">
        <f>'6A'!B50</f>
        <v>359</v>
      </c>
      <c r="C50" s="106">
        <f>'6A'!C50/$B50</f>
        <v>0.69916434540389971</v>
      </c>
      <c r="D50" s="35">
        <f>'6A'!D50/$B50</f>
        <v>0.10584958217270195</v>
      </c>
      <c r="E50" s="25">
        <f>'6A'!E50/$B50</f>
        <v>0</v>
      </c>
      <c r="F50" s="25">
        <f>'6A'!F50/$B50</f>
        <v>5.5710306406685237E-3</v>
      </c>
      <c r="G50" s="25">
        <f>'6A'!G50/$B50</f>
        <v>0</v>
      </c>
      <c r="H50" s="25">
        <f>'6A'!H50/$B50</f>
        <v>2.7855153203342618E-3</v>
      </c>
      <c r="I50" s="25">
        <f>'6A'!I50/$B50</f>
        <v>0.13370473537604458</v>
      </c>
      <c r="J50" s="25">
        <f>'6A'!J50/$B50</f>
        <v>0.52924791086350975</v>
      </c>
      <c r="K50" s="25">
        <f>'6A'!K50/$B50</f>
        <v>1.6713091922005572E-2</v>
      </c>
      <c r="L50" s="25">
        <f>'6A'!L50/$B50</f>
        <v>0</v>
      </c>
      <c r="M50" s="25">
        <f>'6A'!M50/$B50</f>
        <v>3.3426183844011144E-2</v>
      </c>
      <c r="N50" s="25">
        <f>'6A'!N50/$B50</f>
        <v>1.1142061281337047E-2</v>
      </c>
      <c r="O50" s="25">
        <f>'6A'!O50/$B50</f>
        <v>0</v>
      </c>
      <c r="P50" s="25">
        <f>'6A'!P50/$B50</f>
        <v>0</v>
      </c>
    </row>
    <row r="51" spans="1:16" ht="12.75" customHeight="1" x14ac:dyDescent="0.3">
      <c r="A51" s="41" t="s">
        <v>50</v>
      </c>
      <c r="B51" s="39">
        <f>'6A'!B51</f>
        <v>4852</v>
      </c>
      <c r="C51" s="106">
        <f>'6A'!C51/$B51</f>
        <v>0.39756801319043694</v>
      </c>
      <c r="D51" s="35">
        <f>'6A'!D51/$B51</f>
        <v>0.25391591096455068</v>
      </c>
      <c r="E51" s="25">
        <f>'6A'!E51/$B51</f>
        <v>0</v>
      </c>
      <c r="F51" s="25">
        <f>'6A'!F51/$B51</f>
        <v>0</v>
      </c>
      <c r="G51" s="25">
        <f>'6A'!G51/$B51</f>
        <v>2.7617477328936522E-2</v>
      </c>
      <c r="H51" s="25">
        <f>'6A'!H51/$B51</f>
        <v>0</v>
      </c>
      <c r="I51" s="25">
        <f>'6A'!I51/$B51</f>
        <v>2.5968672712283595E-2</v>
      </c>
      <c r="J51" s="25">
        <f>'6A'!J51/$B51</f>
        <v>2.8854080791426216E-3</v>
      </c>
      <c r="K51" s="25">
        <f>'6A'!K51/$B51</f>
        <v>3.6685902720527616E-2</v>
      </c>
      <c r="L51" s="25">
        <f>'6A'!L51/$B51</f>
        <v>0.10511129431162407</v>
      </c>
      <c r="M51" s="25">
        <f>'6A'!M51/$B51</f>
        <v>1.6900247320692497E-2</v>
      </c>
      <c r="N51" s="25">
        <f>'6A'!N51/$B51</f>
        <v>3.709810387469085E-3</v>
      </c>
      <c r="O51" s="25">
        <f>'6A'!O51/$B51</f>
        <v>0</v>
      </c>
      <c r="P51" s="25">
        <f>'6A'!P51/$B51</f>
        <v>3.0915086562242375E-3</v>
      </c>
    </row>
    <row r="52" spans="1:16" ht="12.75" customHeight="1" x14ac:dyDescent="0.3">
      <c r="A52" s="41" t="s">
        <v>51</v>
      </c>
      <c r="B52" s="39">
        <f>'6A'!B52</f>
        <v>6323</v>
      </c>
      <c r="C52" s="106">
        <f>'6A'!C52/$B52</f>
        <v>4.5706152142970108E-2</v>
      </c>
      <c r="D52" s="35">
        <f>'6A'!D52/$B52</f>
        <v>4.2701249406927093E-2</v>
      </c>
      <c r="E52" s="25">
        <f>'6A'!E52/$B52</f>
        <v>2.0559860825557488E-3</v>
      </c>
      <c r="F52" s="25">
        <f>'6A'!F52/$B52</f>
        <v>9.489166534872687E-4</v>
      </c>
      <c r="G52" s="25">
        <f>'6A'!G52/$B52</f>
        <v>0</v>
      </c>
      <c r="H52" s="25">
        <f>'6A'!H52/$B52</f>
        <v>0</v>
      </c>
      <c r="I52" s="25">
        <f>'6A'!I52/$B52</f>
        <v>0</v>
      </c>
      <c r="J52" s="25">
        <f>'6A'!J52/$B52</f>
        <v>0</v>
      </c>
      <c r="K52" s="25">
        <f>'6A'!K52/$B52</f>
        <v>0</v>
      </c>
      <c r="L52" s="25">
        <f>'6A'!L52/$B52</f>
        <v>0</v>
      </c>
      <c r="M52" s="25">
        <f>'6A'!M52/$B52</f>
        <v>0</v>
      </c>
      <c r="N52" s="25">
        <f>'6A'!N52/$B52</f>
        <v>0</v>
      </c>
      <c r="O52" s="25">
        <f>'6A'!O52/$B52</f>
        <v>0</v>
      </c>
      <c r="P52" s="25">
        <f>'6A'!P52/$B52</f>
        <v>0</v>
      </c>
    </row>
    <row r="53" spans="1:16" ht="12.75" customHeight="1" x14ac:dyDescent="0.3">
      <c r="A53" s="41" t="s">
        <v>52</v>
      </c>
      <c r="B53" s="39">
        <f>'6A'!B53</f>
        <v>1004</v>
      </c>
      <c r="C53" s="106">
        <f>'6A'!C53/$B53</f>
        <v>0.35756972111553786</v>
      </c>
      <c r="D53" s="35">
        <f>'6A'!D53/$B53</f>
        <v>0.25697211155378485</v>
      </c>
      <c r="E53" s="25">
        <f>'6A'!E53/$B53</f>
        <v>0</v>
      </c>
      <c r="F53" s="25">
        <f>'6A'!F53/$B53</f>
        <v>9.9601593625498006E-4</v>
      </c>
      <c r="G53" s="25">
        <f>'6A'!G53/$B53</f>
        <v>9.9601593625498006E-4</v>
      </c>
      <c r="H53" s="25">
        <f>'6A'!H53/$B53</f>
        <v>0</v>
      </c>
      <c r="I53" s="25">
        <f>'6A'!I53/$B53</f>
        <v>6.9721115537848604E-3</v>
      </c>
      <c r="J53" s="25">
        <f>'6A'!J53/$B53</f>
        <v>0</v>
      </c>
      <c r="K53" s="25">
        <f>'6A'!K53/$B53</f>
        <v>1.7928286852589643E-2</v>
      </c>
      <c r="L53" s="25">
        <f>'6A'!L53/$B53</f>
        <v>3.9840637450199202E-3</v>
      </c>
      <c r="M53" s="25">
        <f>'6A'!M53/$B53</f>
        <v>8.9641434262948214E-3</v>
      </c>
      <c r="N53" s="25">
        <f>'6A'!N53/$B53</f>
        <v>9.9601593625498006E-4</v>
      </c>
      <c r="O53" s="25">
        <f>'6A'!O53/$B53</f>
        <v>0</v>
      </c>
      <c r="P53" s="25">
        <f>'6A'!P53/$B53</f>
        <v>8.8645418326693232E-2</v>
      </c>
    </row>
    <row r="54" spans="1:16" ht="12.75" customHeight="1" x14ac:dyDescent="0.3">
      <c r="A54" s="41" t="s">
        <v>53</v>
      </c>
      <c r="B54" s="39">
        <f>'6A'!B54</f>
        <v>988</v>
      </c>
      <c r="C54" s="106">
        <f>'6A'!C54/$B54</f>
        <v>0.3582995951417004</v>
      </c>
      <c r="D54" s="35">
        <f>'6A'!D54/$B54</f>
        <v>0.32186234817813764</v>
      </c>
      <c r="E54" s="25">
        <f>'6A'!E54/$B54</f>
        <v>0</v>
      </c>
      <c r="F54" s="25">
        <f>'6A'!F54/$B54</f>
        <v>0</v>
      </c>
      <c r="G54" s="25">
        <f>'6A'!G54/$B54</f>
        <v>1.0121457489878543E-3</v>
      </c>
      <c r="H54" s="25">
        <f>'6A'!H54/$B54</f>
        <v>0</v>
      </c>
      <c r="I54" s="25">
        <f>'6A'!I54/$B54</f>
        <v>1.8218623481781375E-2</v>
      </c>
      <c r="J54" s="25">
        <f>'6A'!J54/$B54</f>
        <v>1.0121457489878543E-3</v>
      </c>
      <c r="K54" s="25">
        <f>'6A'!K54/$B54</f>
        <v>1.1133603238866396E-2</v>
      </c>
      <c r="L54" s="25">
        <f>'6A'!L54/$B54</f>
        <v>1.0121457489878543E-3</v>
      </c>
      <c r="M54" s="25">
        <f>'6A'!M54/$B54</f>
        <v>1.0121457489878543E-3</v>
      </c>
      <c r="N54" s="25">
        <f>'6A'!N54/$B54</f>
        <v>9.1093117408906875E-3</v>
      </c>
      <c r="O54" s="25">
        <f>'6A'!O54/$B54</f>
        <v>0</v>
      </c>
      <c r="P54" s="25">
        <f>'6A'!P54/$B54</f>
        <v>0</v>
      </c>
    </row>
    <row r="55" spans="1:16" ht="12.75" customHeight="1" x14ac:dyDescent="0.3">
      <c r="A55" s="41" t="s">
        <v>54</v>
      </c>
      <c r="B55" s="39">
        <f>'6A'!B55</f>
        <v>60</v>
      </c>
      <c r="C55" s="106">
        <f>'6A'!C55/$B55</f>
        <v>1.6666666666666666E-2</v>
      </c>
      <c r="D55" s="35">
        <f>'6A'!D55/$B55</f>
        <v>0</v>
      </c>
      <c r="E55" s="25">
        <f>'6A'!E55/$B55</f>
        <v>1.6666666666666666E-2</v>
      </c>
      <c r="F55" s="25">
        <f>'6A'!F55/$B55</f>
        <v>0</v>
      </c>
      <c r="G55" s="25">
        <f>'6A'!G55/$B55</f>
        <v>0</v>
      </c>
      <c r="H55" s="25">
        <f>'6A'!H55/$B55</f>
        <v>0</v>
      </c>
      <c r="I55" s="25">
        <f>'6A'!I55/$B55</f>
        <v>0</v>
      </c>
      <c r="J55" s="25">
        <f>'6A'!J55/$B55</f>
        <v>0</v>
      </c>
      <c r="K55" s="25">
        <f>'6A'!K55/$B55</f>
        <v>0</v>
      </c>
      <c r="L55" s="25">
        <f>'6A'!L55/$B55</f>
        <v>0</v>
      </c>
      <c r="M55" s="25">
        <f>'6A'!M55/$B55</f>
        <v>0</v>
      </c>
      <c r="N55" s="25">
        <f>'6A'!N55/$B55</f>
        <v>0</v>
      </c>
      <c r="O55" s="25">
        <f>'6A'!O55/$B55</f>
        <v>0</v>
      </c>
      <c r="P55" s="25">
        <f>'6A'!P55/$B55</f>
        <v>0</v>
      </c>
    </row>
    <row r="56" spans="1:16" ht="12.75" customHeight="1" x14ac:dyDescent="0.3">
      <c r="A56" s="41" t="s">
        <v>55</v>
      </c>
      <c r="B56" s="39">
        <f>'6A'!B56</f>
        <v>8174</v>
      </c>
      <c r="C56" s="106">
        <f>'6A'!C56/$B56</f>
        <v>0.16503547834597504</v>
      </c>
      <c r="D56" s="35">
        <f>'6A'!D56/$B56</f>
        <v>0.13408367996085149</v>
      </c>
      <c r="E56" s="25">
        <f>'6A'!E56/$B56</f>
        <v>0</v>
      </c>
      <c r="F56" s="25">
        <f>'6A'!F56/$B56</f>
        <v>0</v>
      </c>
      <c r="G56" s="25">
        <f>'6A'!G56/$B56</f>
        <v>0</v>
      </c>
      <c r="H56" s="25">
        <f>'6A'!H56/$B56</f>
        <v>3.6701737215561538E-4</v>
      </c>
      <c r="I56" s="25">
        <f>'6A'!I56/$B56</f>
        <v>2.0063616344506974E-2</v>
      </c>
      <c r="J56" s="25">
        <f>'6A'!J56/$B56</f>
        <v>2.4467824810374357E-4</v>
      </c>
      <c r="K56" s="25">
        <f>'6A'!K56/$B56</f>
        <v>1.2967947149498409E-2</v>
      </c>
      <c r="L56" s="25">
        <f>'6A'!L56/$B56</f>
        <v>7.3403474431123076E-4</v>
      </c>
      <c r="M56" s="25">
        <f>'6A'!M56/$B56</f>
        <v>8.5637386836310257E-4</v>
      </c>
      <c r="N56" s="25">
        <f>'6A'!N56/$B56</f>
        <v>1.3457303645705897E-3</v>
      </c>
      <c r="O56" s="25">
        <f>'6A'!O56/$B56</f>
        <v>0</v>
      </c>
      <c r="P56" s="25">
        <f>'6A'!P56/$B56</f>
        <v>0</v>
      </c>
    </row>
    <row r="57" spans="1:16" ht="18" customHeight="1" x14ac:dyDescent="0.3">
      <c r="A57" s="41" t="s">
        <v>56</v>
      </c>
      <c r="B57" s="39">
        <f>'6A'!B57</f>
        <v>36619</v>
      </c>
      <c r="C57" s="106">
        <f>'6A'!C57/$B57</f>
        <v>0.36322674021682733</v>
      </c>
      <c r="D57" s="35">
        <f>'6A'!D57/$B57</f>
        <v>0.30970261339741662</v>
      </c>
      <c r="E57" s="25">
        <f>'6A'!E57/$B57</f>
        <v>1.0540975996067615E-2</v>
      </c>
      <c r="F57" s="25">
        <f>'6A'!F57/$B57</f>
        <v>0</v>
      </c>
      <c r="G57" s="25">
        <f>'6A'!G57/$B57</f>
        <v>3.8231519156721922E-4</v>
      </c>
      <c r="H57" s="25">
        <f>'6A'!H57/$B57</f>
        <v>5.4616455938174172E-5</v>
      </c>
      <c r="I57" s="25">
        <f>'6A'!I57/$B57</f>
        <v>3.8777683716103664E-3</v>
      </c>
      <c r="J57" s="25">
        <f>'6A'!J57/$B57</f>
        <v>3.2769873562904506E-4</v>
      </c>
      <c r="K57" s="25">
        <f>'6A'!K57/$B57</f>
        <v>4.3966247030230209E-3</v>
      </c>
      <c r="L57" s="25">
        <f>'6A'!L57/$B57</f>
        <v>9.3121057374586959E-3</v>
      </c>
      <c r="M57" s="25">
        <f>'6A'!M57/$B57</f>
        <v>1.2834867145470931E-3</v>
      </c>
      <c r="N57" s="25">
        <f>'6A'!N57/$B57</f>
        <v>1.8569595018979219E-3</v>
      </c>
      <c r="O57" s="25">
        <f>'6A'!O57/$B57</f>
        <v>0</v>
      </c>
      <c r="P57" s="25">
        <f>'6A'!P57/$B57</f>
        <v>4.3556623610693901E-2</v>
      </c>
    </row>
    <row r="58" spans="1:16" ht="12.75" customHeight="1" x14ac:dyDescent="0.3">
      <c r="A58" s="41" t="s">
        <v>57</v>
      </c>
      <c r="B58" s="39">
        <f>'6A'!B58</f>
        <v>1372</v>
      </c>
      <c r="C58" s="106">
        <f>'6A'!C58/$B58</f>
        <v>0.36370262390670555</v>
      </c>
      <c r="D58" s="35">
        <f>'6A'!D58/$B58</f>
        <v>9.9125364431486881E-2</v>
      </c>
      <c r="E58" s="25">
        <f>'6A'!E58/$B58</f>
        <v>1.4577259475218659E-3</v>
      </c>
      <c r="F58" s="25">
        <f>'6A'!F58/$B58</f>
        <v>2.1865889212827989E-3</v>
      </c>
      <c r="G58" s="25">
        <f>'6A'!G58/$B58</f>
        <v>2.9154518950437317E-3</v>
      </c>
      <c r="H58" s="25">
        <f>'6A'!H58/$B58</f>
        <v>0</v>
      </c>
      <c r="I58" s="25">
        <f>'6A'!I58/$B58</f>
        <v>0.11880466472303207</v>
      </c>
      <c r="J58" s="25">
        <f>'6A'!J58/$B58</f>
        <v>1.6034985422740525E-2</v>
      </c>
      <c r="K58" s="25">
        <f>'6A'!K58/$B58</f>
        <v>8.1632653061224483E-2</v>
      </c>
      <c r="L58" s="25">
        <f>'6A'!L58/$B58</f>
        <v>0</v>
      </c>
      <c r="M58" s="25">
        <f>'6A'!M58/$B58</f>
        <v>3.6443148688046646E-3</v>
      </c>
      <c r="N58" s="25">
        <f>'6A'!N58/$B58</f>
        <v>3.0612244897959183E-2</v>
      </c>
      <c r="O58" s="25">
        <f>'6A'!O58/$B58</f>
        <v>0</v>
      </c>
      <c r="P58" s="25">
        <f>'6A'!P58/$B58</f>
        <v>4.2274052478134108E-2</v>
      </c>
    </row>
    <row r="59" spans="1:16" ht="12.75" customHeight="1" x14ac:dyDescent="0.3">
      <c r="A59" s="41" t="s">
        <v>58</v>
      </c>
      <c r="B59" s="39">
        <f>'6A'!B59</f>
        <v>6538</v>
      </c>
      <c r="C59" s="106">
        <f>'6A'!C59/$B59</f>
        <v>0.73202814316304676</v>
      </c>
      <c r="D59" s="35">
        <f>'6A'!D59/$B59</f>
        <v>0.20006118078923218</v>
      </c>
      <c r="E59" s="25">
        <f>'6A'!E59/$B59</f>
        <v>0</v>
      </c>
      <c r="F59" s="25">
        <f>'6A'!F59/$B59</f>
        <v>0</v>
      </c>
      <c r="G59" s="25">
        <f>'6A'!G59/$B59</f>
        <v>3.9767513000917715E-2</v>
      </c>
      <c r="H59" s="25">
        <f>'6A'!H59/$B59</f>
        <v>0</v>
      </c>
      <c r="I59" s="25">
        <f>'6A'!I59/$B59</f>
        <v>7.9076170082594072E-2</v>
      </c>
      <c r="J59" s="25">
        <f>'6A'!J59/$B59</f>
        <v>0</v>
      </c>
      <c r="K59" s="25">
        <f>'6A'!K59/$B59</f>
        <v>1.9118996635056593E-2</v>
      </c>
      <c r="L59" s="25">
        <f>'6A'!L59/$B59</f>
        <v>1.5295197308045274E-3</v>
      </c>
      <c r="M59" s="25">
        <f>'6A'!M59/$B59</f>
        <v>4.2826552462526769E-3</v>
      </c>
      <c r="N59" s="25">
        <f>'6A'!N59/$B59</f>
        <v>1.4989293361884369E-2</v>
      </c>
      <c r="O59" s="25">
        <f>'6A'!O59/$B59</f>
        <v>0</v>
      </c>
      <c r="P59" s="25">
        <f>'6A'!P59/$B59</f>
        <v>0.47139798103395536</v>
      </c>
    </row>
    <row r="60" spans="1:16" ht="12.75" customHeight="1" x14ac:dyDescent="0.3">
      <c r="A60" s="42" t="s">
        <v>59</v>
      </c>
      <c r="B60" s="46">
        <f>'6A'!B60</f>
        <v>262</v>
      </c>
      <c r="C60" s="107">
        <f>'6A'!C60/$B60</f>
        <v>0.86641221374045807</v>
      </c>
      <c r="D60" s="36">
        <f>'6A'!D60/$B60</f>
        <v>0.20229007633587787</v>
      </c>
      <c r="E60" s="26">
        <f>'6A'!E60/$B60</f>
        <v>0</v>
      </c>
      <c r="F60" s="26">
        <f>'6A'!F60/$B60</f>
        <v>0</v>
      </c>
      <c r="G60" s="26">
        <f>'6A'!G60/$B60</f>
        <v>0.66412213740458015</v>
      </c>
      <c r="H60" s="26">
        <f>'6A'!H60/$B60</f>
        <v>0</v>
      </c>
      <c r="I60" s="26">
        <f>'6A'!I60/$B60</f>
        <v>3.8167938931297711E-2</v>
      </c>
      <c r="J60" s="26">
        <f>'6A'!J60/$B60</f>
        <v>0</v>
      </c>
      <c r="K60" s="26">
        <f>'6A'!K60/$B60</f>
        <v>6.4885496183206104E-2</v>
      </c>
      <c r="L60" s="26">
        <f>'6A'!L60/$B60</f>
        <v>0</v>
      </c>
      <c r="M60" s="26">
        <f>'6A'!M60/$B60</f>
        <v>3.8167938931297708E-3</v>
      </c>
      <c r="N60" s="26">
        <f>'6A'!N60/$B60</f>
        <v>3.8167938931297708E-3</v>
      </c>
      <c r="O60" s="26">
        <f>'6A'!O60/$B60</f>
        <v>0</v>
      </c>
      <c r="P60" s="26">
        <f>'6A'!P60/$B60</f>
        <v>0</v>
      </c>
    </row>
    <row r="61" spans="1:16" ht="12.75" customHeight="1" x14ac:dyDescent="0.25">
      <c r="A61" s="108" t="s">
        <v>262</v>
      </c>
      <c r="B61" s="108"/>
      <c r="C61" s="108"/>
      <c r="D61" s="108"/>
    </row>
    <row r="62" spans="1:16" ht="15" customHeight="1" x14ac:dyDescent="0.25">
      <c r="A62" s="146" t="s">
        <v>259</v>
      </c>
      <c r="B62" s="108"/>
      <c r="C62" s="108"/>
      <c r="D62" s="108"/>
    </row>
    <row r="63" spans="1:16" x14ac:dyDescent="0.25">
      <c r="A63" s="108"/>
      <c r="B63" s="108"/>
      <c r="C63" s="108"/>
      <c r="D63" s="108"/>
    </row>
    <row r="64" spans="1:16" x14ac:dyDescent="0.25">
      <c r="A64" s="108"/>
      <c r="B64" s="108"/>
      <c r="C64" s="108"/>
      <c r="D64" s="108"/>
    </row>
  </sheetData>
  <phoneticPr fontId="0" type="noConversion"/>
  <printOptions horizontalCentered="1" verticalCentered="1"/>
  <pageMargins left="0.25" right="0.25" top="0.25" bottom="0.25" header="0.5" footer="0.5"/>
  <pageSetup scale="6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61"/>
  <sheetViews>
    <sheetView topLeftCell="A39" zoomScale="85" zoomScaleNormal="85" zoomScaleSheetLayoutView="100" workbookViewId="0">
      <selection activeCell="F64" sqref="F64"/>
    </sheetView>
  </sheetViews>
  <sheetFormatPr defaultColWidth="9.08984375" defaultRowHeight="12.5" x14ac:dyDescent="0.25"/>
  <cols>
    <col min="1" max="1" width="14.90625" style="2" customWidth="1"/>
    <col min="2" max="2" width="13.08984375" style="2" bestFit="1" customWidth="1"/>
    <col min="3" max="4" width="12.26953125" style="2" bestFit="1" customWidth="1"/>
    <col min="5" max="5" width="11.26953125" style="2" bestFit="1" customWidth="1"/>
    <col min="6" max="6" width="10.90625" style="2" bestFit="1" customWidth="1"/>
    <col min="7" max="7" width="10.26953125" style="2" bestFit="1" customWidth="1"/>
    <col min="8" max="8" width="11.26953125" style="2" bestFit="1" customWidth="1"/>
    <col min="9" max="9" width="10.7265625" style="2" bestFit="1" customWidth="1"/>
    <col min="10" max="10" width="9.7265625" style="2" bestFit="1" customWidth="1"/>
    <col min="11" max="11" width="12.26953125" style="2" bestFit="1" customWidth="1"/>
    <col min="12" max="12" width="11.453125" style="2" bestFit="1" customWidth="1"/>
    <col min="13" max="13" width="10.453125" style="2" customWidth="1"/>
    <col min="14" max="14" width="8.7265625" style="2" bestFit="1" customWidth="1"/>
    <col min="15" max="15" width="11.7265625" style="2" customWidth="1"/>
    <col min="16" max="16384" width="9.08984375" style="2"/>
  </cols>
  <sheetData>
    <row r="1" spans="1:15" s="109" customFormat="1" ht="13" x14ac:dyDescent="0.3">
      <c r="A1" s="176" t="s">
        <v>200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</row>
    <row r="2" spans="1:15" s="109" customFormat="1" ht="13" x14ac:dyDescent="0.3">
      <c r="A2" s="176" t="s">
        <v>201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</row>
    <row r="3" spans="1:15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</row>
    <row r="4" spans="1:15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</row>
    <row r="5" spans="1:15" s="3" customFormat="1" ht="45" customHeight="1" x14ac:dyDescent="0.3">
      <c r="A5" s="61" t="s">
        <v>0</v>
      </c>
      <c r="B5" s="21" t="s">
        <v>132</v>
      </c>
      <c r="C5" s="21" t="s">
        <v>144</v>
      </c>
      <c r="D5" s="89" t="s">
        <v>130</v>
      </c>
      <c r="E5" s="21" t="s">
        <v>133</v>
      </c>
      <c r="F5" s="21" t="s">
        <v>134</v>
      </c>
      <c r="G5" s="21" t="s">
        <v>135</v>
      </c>
      <c r="H5" s="21" t="s">
        <v>136</v>
      </c>
      <c r="I5" s="21" t="s">
        <v>137</v>
      </c>
      <c r="J5" s="21" t="s">
        <v>138</v>
      </c>
      <c r="K5" s="21" t="s">
        <v>139</v>
      </c>
      <c r="L5" s="21" t="s">
        <v>145</v>
      </c>
      <c r="M5" s="21" t="s">
        <v>141</v>
      </c>
      <c r="N5" s="21" t="s">
        <v>256</v>
      </c>
      <c r="O5" s="91" t="s">
        <v>117</v>
      </c>
    </row>
    <row r="6" spans="1:15" ht="12.75" customHeight="1" x14ac:dyDescent="0.3">
      <c r="A6" s="33" t="s">
        <v>3</v>
      </c>
      <c r="B6" s="39">
        <f>SUM(B7:B60)</f>
        <v>5495474</v>
      </c>
      <c r="C6" s="39">
        <f t="shared" ref="C6:O6" si="0">SUM(C7:C60)</f>
        <v>42470</v>
      </c>
      <c r="D6" s="39">
        <f t="shared" si="0"/>
        <v>29092</v>
      </c>
      <c r="E6" s="39">
        <f t="shared" si="0"/>
        <v>47137</v>
      </c>
      <c r="F6" s="39">
        <f t="shared" si="0"/>
        <v>1449</v>
      </c>
      <c r="G6" s="39">
        <f t="shared" si="0"/>
        <v>619170</v>
      </c>
      <c r="H6" s="39">
        <f t="shared" si="0"/>
        <v>23382</v>
      </c>
      <c r="I6" s="39">
        <f t="shared" si="0"/>
        <v>211639</v>
      </c>
      <c r="J6" s="39">
        <f t="shared" si="0"/>
        <v>61130</v>
      </c>
      <c r="K6" s="39">
        <f t="shared" si="0"/>
        <v>16479</v>
      </c>
      <c r="L6" s="39">
        <f t="shared" si="0"/>
        <v>24536</v>
      </c>
      <c r="M6" s="39">
        <f t="shared" si="0"/>
        <v>3</v>
      </c>
      <c r="N6" s="39">
        <f t="shared" si="0"/>
        <v>179026</v>
      </c>
      <c r="O6" s="60">
        <f t="shared" si="0"/>
        <v>6750963</v>
      </c>
    </row>
    <row r="7" spans="1:15" ht="18" customHeight="1" x14ac:dyDescent="0.3">
      <c r="A7" s="41" t="s">
        <v>7</v>
      </c>
      <c r="B7" s="39">
        <v>23085</v>
      </c>
      <c r="C7" s="39">
        <v>61</v>
      </c>
      <c r="D7" s="39">
        <v>1642</v>
      </c>
      <c r="E7" s="39">
        <v>823</v>
      </c>
      <c r="F7" s="44">
        <v>3</v>
      </c>
      <c r="G7" s="39">
        <v>217</v>
      </c>
      <c r="H7" s="44">
        <v>0</v>
      </c>
      <c r="I7" s="39">
        <v>489</v>
      </c>
      <c r="J7" s="44">
        <v>298</v>
      </c>
      <c r="K7" s="44">
        <v>0</v>
      </c>
      <c r="L7" s="39">
        <v>140</v>
      </c>
      <c r="M7" s="44">
        <v>0</v>
      </c>
      <c r="N7" s="39">
        <v>200</v>
      </c>
      <c r="O7" s="44">
        <v>26957</v>
      </c>
    </row>
    <row r="8" spans="1:15" ht="12.75" customHeight="1" x14ac:dyDescent="0.3">
      <c r="A8" s="41" t="s">
        <v>8</v>
      </c>
      <c r="B8" s="39">
        <v>10895</v>
      </c>
      <c r="C8" s="44">
        <v>0</v>
      </c>
      <c r="D8" s="39">
        <v>25</v>
      </c>
      <c r="E8" s="44">
        <v>79</v>
      </c>
      <c r="F8" s="39">
        <v>239</v>
      </c>
      <c r="G8" s="39">
        <v>1455</v>
      </c>
      <c r="H8" s="39">
        <v>1065</v>
      </c>
      <c r="I8" s="39">
        <v>365</v>
      </c>
      <c r="J8" s="39">
        <v>21</v>
      </c>
      <c r="K8" s="39">
        <v>96</v>
      </c>
      <c r="L8" s="39">
        <v>3</v>
      </c>
      <c r="M8" s="44">
        <v>0</v>
      </c>
      <c r="N8" s="44">
        <v>0</v>
      </c>
      <c r="O8" s="44">
        <v>14243</v>
      </c>
    </row>
    <row r="9" spans="1:15" ht="12.75" customHeight="1" x14ac:dyDescent="0.3">
      <c r="A9" s="41" t="s">
        <v>9</v>
      </c>
      <c r="B9" s="39">
        <v>9501</v>
      </c>
      <c r="C9" s="44">
        <v>0</v>
      </c>
      <c r="D9" s="44">
        <v>0</v>
      </c>
      <c r="E9" s="44">
        <v>41</v>
      </c>
      <c r="F9" s="44">
        <v>2</v>
      </c>
      <c r="G9" s="39">
        <v>76</v>
      </c>
      <c r="H9" s="39">
        <v>178</v>
      </c>
      <c r="I9" s="39">
        <v>90</v>
      </c>
      <c r="J9" s="39">
        <v>44</v>
      </c>
      <c r="K9" s="39">
        <v>2</v>
      </c>
      <c r="L9" s="39">
        <v>61</v>
      </c>
      <c r="M9" s="44">
        <v>0</v>
      </c>
      <c r="N9" s="44">
        <v>0</v>
      </c>
      <c r="O9" s="44">
        <v>9995</v>
      </c>
    </row>
    <row r="10" spans="1:15" ht="12.75" customHeight="1" x14ac:dyDescent="0.3">
      <c r="A10" s="41" t="s">
        <v>10</v>
      </c>
      <c r="B10" s="39">
        <v>2963</v>
      </c>
      <c r="C10" s="44">
        <v>0</v>
      </c>
      <c r="D10" s="44">
        <v>63</v>
      </c>
      <c r="E10" s="44">
        <v>89</v>
      </c>
      <c r="F10" s="39">
        <v>16</v>
      </c>
      <c r="G10" s="39">
        <v>393</v>
      </c>
      <c r="H10" s="39">
        <v>60</v>
      </c>
      <c r="I10" s="39">
        <v>146</v>
      </c>
      <c r="J10" s="44">
        <v>0</v>
      </c>
      <c r="K10" s="44">
        <v>1</v>
      </c>
      <c r="L10" s="44">
        <v>3</v>
      </c>
      <c r="M10" s="44">
        <v>0</v>
      </c>
      <c r="N10" s="44">
        <v>0</v>
      </c>
      <c r="O10" s="44">
        <v>3732</v>
      </c>
    </row>
    <row r="11" spans="1:15" ht="12.75" customHeight="1" x14ac:dyDescent="0.3">
      <c r="A11" s="41" t="s">
        <v>11</v>
      </c>
      <c r="B11" s="39">
        <v>2724401</v>
      </c>
      <c r="C11" s="39">
        <v>23921</v>
      </c>
      <c r="D11" s="39">
        <v>25093</v>
      </c>
      <c r="E11" s="39">
        <v>12609</v>
      </c>
      <c r="F11" s="44">
        <v>0</v>
      </c>
      <c r="G11" s="39">
        <v>503004</v>
      </c>
      <c r="H11" s="39">
        <v>6765</v>
      </c>
      <c r="I11" s="39">
        <v>136699</v>
      </c>
      <c r="J11" s="39">
        <v>36611</v>
      </c>
      <c r="K11" s="39">
        <v>10110</v>
      </c>
      <c r="L11" s="39">
        <v>9973</v>
      </c>
      <c r="M11" s="44">
        <v>0</v>
      </c>
      <c r="N11" s="39">
        <v>45276</v>
      </c>
      <c r="O11" s="44">
        <v>3534461</v>
      </c>
    </row>
    <row r="12" spans="1:15" ht="12.75" customHeight="1" x14ac:dyDescent="0.3">
      <c r="A12" s="41" t="s">
        <v>12</v>
      </c>
      <c r="B12" s="39">
        <v>21217</v>
      </c>
      <c r="C12" s="39">
        <v>442</v>
      </c>
      <c r="D12" s="44">
        <v>0</v>
      </c>
      <c r="E12" s="39">
        <v>150</v>
      </c>
      <c r="F12" s="44">
        <v>77</v>
      </c>
      <c r="G12" s="39">
        <v>58896</v>
      </c>
      <c r="H12" s="39">
        <v>327</v>
      </c>
      <c r="I12" s="39">
        <v>12272</v>
      </c>
      <c r="J12" s="39">
        <v>146</v>
      </c>
      <c r="K12" s="39">
        <v>101</v>
      </c>
      <c r="L12" s="39">
        <v>1067</v>
      </c>
      <c r="M12" s="44">
        <v>0</v>
      </c>
      <c r="N12" s="39">
        <v>2282</v>
      </c>
      <c r="O12" s="44">
        <v>96979</v>
      </c>
    </row>
    <row r="13" spans="1:15" ht="12.75" customHeight="1" x14ac:dyDescent="0.3">
      <c r="A13" s="41" t="s">
        <v>13</v>
      </c>
      <c r="B13" s="39">
        <v>4201</v>
      </c>
      <c r="C13" s="39">
        <v>113</v>
      </c>
      <c r="D13" s="44">
        <v>0</v>
      </c>
      <c r="E13" s="44">
        <v>0</v>
      </c>
      <c r="F13" s="44">
        <v>0</v>
      </c>
      <c r="G13" s="44">
        <v>580</v>
      </c>
      <c r="H13" s="44">
        <v>0</v>
      </c>
      <c r="I13" s="39">
        <v>127</v>
      </c>
      <c r="J13" s="44">
        <v>0</v>
      </c>
      <c r="K13" s="39">
        <v>116</v>
      </c>
      <c r="L13" s="44">
        <v>10</v>
      </c>
      <c r="M13" s="44">
        <v>0</v>
      </c>
      <c r="N13" s="44">
        <v>0</v>
      </c>
      <c r="O13" s="44">
        <v>5146</v>
      </c>
    </row>
    <row r="14" spans="1:15" ht="12.75" customHeight="1" x14ac:dyDescent="0.3">
      <c r="A14" s="41" t="s">
        <v>14</v>
      </c>
      <c r="B14" s="39">
        <v>3639</v>
      </c>
      <c r="C14" s="44">
        <v>0</v>
      </c>
      <c r="D14" s="44">
        <v>0</v>
      </c>
      <c r="E14" s="39">
        <v>5</v>
      </c>
      <c r="F14" s="44">
        <v>0</v>
      </c>
      <c r="G14" s="39">
        <v>17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3661</v>
      </c>
    </row>
    <row r="15" spans="1:15" ht="12.75" customHeight="1" x14ac:dyDescent="0.3">
      <c r="A15" s="41" t="s">
        <v>76</v>
      </c>
      <c r="B15" s="39">
        <v>11715</v>
      </c>
      <c r="C15" s="44">
        <v>0</v>
      </c>
      <c r="D15" s="39">
        <v>14</v>
      </c>
      <c r="E15" s="39">
        <v>34</v>
      </c>
      <c r="F15" s="39">
        <v>3</v>
      </c>
      <c r="G15" s="44">
        <v>3321</v>
      </c>
      <c r="H15" s="44">
        <v>0</v>
      </c>
      <c r="I15" s="44">
        <v>2380</v>
      </c>
      <c r="J15" s="39">
        <v>1</v>
      </c>
      <c r="K15" s="39">
        <v>3</v>
      </c>
      <c r="L15" s="39">
        <v>1387</v>
      </c>
      <c r="M15" s="44">
        <v>0</v>
      </c>
      <c r="N15" s="44">
        <v>5417</v>
      </c>
      <c r="O15" s="44">
        <v>24277</v>
      </c>
    </row>
    <row r="16" spans="1:15" ht="12.75" customHeight="1" x14ac:dyDescent="0.3">
      <c r="A16" s="41" t="s">
        <v>15</v>
      </c>
      <c r="B16" s="39">
        <v>9652</v>
      </c>
      <c r="C16" s="44">
        <v>956</v>
      </c>
      <c r="D16" s="44">
        <v>0</v>
      </c>
      <c r="E16" s="39">
        <v>87</v>
      </c>
      <c r="F16" s="44">
        <v>0</v>
      </c>
      <c r="G16" s="39">
        <v>1644</v>
      </c>
      <c r="H16" s="44">
        <v>0</v>
      </c>
      <c r="I16" s="39">
        <v>968</v>
      </c>
      <c r="J16" s="39">
        <v>2824</v>
      </c>
      <c r="K16" s="44">
        <v>0</v>
      </c>
      <c r="L16" s="44">
        <v>0</v>
      </c>
      <c r="M16" s="44">
        <v>0</v>
      </c>
      <c r="N16" s="39">
        <v>600</v>
      </c>
      <c r="O16" s="44">
        <v>16729</v>
      </c>
    </row>
    <row r="17" spans="1:15" ht="18" customHeight="1" x14ac:dyDescent="0.3">
      <c r="A17" s="41" t="s">
        <v>16</v>
      </c>
      <c r="B17" s="39">
        <v>2099</v>
      </c>
      <c r="C17" s="44">
        <v>4</v>
      </c>
      <c r="D17" s="44">
        <v>0</v>
      </c>
      <c r="E17" s="44">
        <v>169</v>
      </c>
      <c r="F17" s="39">
        <v>12</v>
      </c>
      <c r="G17" s="39">
        <v>76</v>
      </c>
      <c r="H17" s="39">
        <v>22</v>
      </c>
      <c r="I17" s="39">
        <v>89</v>
      </c>
      <c r="J17" s="39">
        <v>46</v>
      </c>
      <c r="K17" s="44">
        <v>0</v>
      </c>
      <c r="L17" s="39">
        <v>94</v>
      </c>
      <c r="M17" s="44">
        <v>0</v>
      </c>
      <c r="N17" s="39">
        <v>27</v>
      </c>
      <c r="O17" s="60">
        <v>2636</v>
      </c>
    </row>
    <row r="18" spans="1:15" ht="12.75" customHeight="1" x14ac:dyDescent="0.3">
      <c r="A18" s="41" t="s">
        <v>17</v>
      </c>
      <c r="B18" s="39">
        <v>64</v>
      </c>
      <c r="C18" s="44">
        <v>0</v>
      </c>
      <c r="D18" s="44">
        <v>12</v>
      </c>
      <c r="E18" s="39">
        <v>110</v>
      </c>
      <c r="F18" s="44">
        <v>0</v>
      </c>
      <c r="G18" s="44">
        <v>0</v>
      </c>
      <c r="H18" s="44">
        <v>0</v>
      </c>
      <c r="I18" s="39">
        <v>4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190</v>
      </c>
    </row>
    <row r="19" spans="1:15" ht="12.75" customHeight="1" x14ac:dyDescent="0.3">
      <c r="A19" s="41" t="s">
        <v>18</v>
      </c>
      <c r="B19" s="39">
        <v>32458</v>
      </c>
      <c r="C19" s="39">
        <v>88</v>
      </c>
      <c r="D19" s="39">
        <v>176</v>
      </c>
      <c r="E19" s="39">
        <v>82</v>
      </c>
      <c r="F19" s="44">
        <v>0</v>
      </c>
      <c r="G19" s="39">
        <v>110</v>
      </c>
      <c r="H19" s="44">
        <v>0</v>
      </c>
      <c r="I19" s="39">
        <v>292</v>
      </c>
      <c r="J19" s="39">
        <v>138</v>
      </c>
      <c r="K19" s="39">
        <v>2</v>
      </c>
      <c r="L19" s="44">
        <v>2</v>
      </c>
      <c r="M19" s="44">
        <v>0</v>
      </c>
      <c r="N19" s="39">
        <v>384</v>
      </c>
      <c r="O19" s="44">
        <v>33733</v>
      </c>
    </row>
    <row r="20" spans="1:15" ht="12.75" customHeight="1" x14ac:dyDescent="0.3">
      <c r="A20" s="41" t="s">
        <v>19</v>
      </c>
      <c r="B20" s="39">
        <v>110</v>
      </c>
      <c r="C20" s="44">
        <v>11</v>
      </c>
      <c r="D20" s="44">
        <v>3</v>
      </c>
      <c r="E20" s="44">
        <v>8</v>
      </c>
      <c r="F20" s="44">
        <v>0</v>
      </c>
      <c r="G20" s="39">
        <v>218</v>
      </c>
      <c r="H20" s="44">
        <v>94</v>
      </c>
      <c r="I20" s="39">
        <v>75</v>
      </c>
      <c r="J20" s="44">
        <v>9</v>
      </c>
      <c r="K20" s="44">
        <v>0</v>
      </c>
      <c r="L20" s="44">
        <v>0</v>
      </c>
      <c r="M20" s="44">
        <v>0</v>
      </c>
      <c r="N20" s="39">
        <v>311</v>
      </c>
      <c r="O20" s="44">
        <v>839</v>
      </c>
    </row>
    <row r="21" spans="1:15" ht="12.75" customHeight="1" x14ac:dyDescent="0.3">
      <c r="A21" s="41" t="s">
        <v>20</v>
      </c>
      <c r="B21" s="39">
        <v>48684</v>
      </c>
      <c r="C21" s="44">
        <v>0</v>
      </c>
      <c r="D21" s="44">
        <v>0</v>
      </c>
      <c r="E21" s="44">
        <v>201</v>
      </c>
      <c r="F21" s="44">
        <v>0</v>
      </c>
      <c r="G21" s="39">
        <v>124</v>
      </c>
      <c r="H21" s="44">
        <v>21</v>
      </c>
      <c r="I21" s="39">
        <v>134</v>
      </c>
      <c r="J21" s="44">
        <v>0</v>
      </c>
      <c r="K21" s="44">
        <v>0</v>
      </c>
      <c r="L21" s="44">
        <v>0</v>
      </c>
      <c r="M21" s="44">
        <v>0</v>
      </c>
      <c r="N21" s="44">
        <v>0</v>
      </c>
      <c r="O21" s="44">
        <v>49164</v>
      </c>
    </row>
    <row r="22" spans="1:15" ht="12.75" customHeight="1" x14ac:dyDescent="0.3">
      <c r="A22" s="41" t="s">
        <v>21</v>
      </c>
      <c r="B22" s="39">
        <v>24152</v>
      </c>
      <c r="C22" s="39">
        <v>5</v>
      </c>
      <c r="D22" s="44">
        <v>0</v>
      </c>
      <c r="E22" s="39">
        <v>1</v>
      </c>
      <c r="F22" s="44">
        <v>0</v>
      </c>
      <c r="G22" s="39">
        <v>15</v>
      </c>
      <c r="H22" s="44">
        <v>0</v>
      </c>
      <c r="I22" s="39">
        <v>6</v>
      </c>
      <c r="J22" s="44">
        <v>0</v>
      </c>
      <c r="K22" s="44">
        <v>0</v>
      </c>
      <c r="L22" s="39">
        <v>440</v>
      </c>
      <c r="M22" s="44">
        <v>0</v>
      </c>
      <c r="N22" s="44">
        <v>0</v>
      </c>
      <c r="O22" s="44">
        <v>24617</v>
      </c>
    </row>
    <row r="23" spans="1:15" ht="12.75" customHeight="1" x14ac:dyDescent="0.3">
      <c r="A23" s="41" t="s">
        <v>22</v>
      </c>
      <c r="B23" s="39">
        <v>14858</v>
      </c>
      <c r="C23" s="39">
        <v>22</v>
      </c>
      <c r="D23" s="39">
        <v>40</v>
      </c>
      <c r="E23" s="44">
        <v>0</v>
      </c>
      <c r="F23" s="44">
        <v>0</v>
      </c>
      <c r="G23" s="39">
        <v>346</v>
      </c>
      <c r="H23" s="44">
        <v>34</v>
      </c>
      <c r="I23" s="39">
        <v>690</v>
      </c>
      <c r="J23" s="39">
        <v>121</v>
      </c>
      <c r="K23" s="39">
        <v>114</v>
      </c>
      <c r="L23" s="39">
        <v>10</v>
      </c>
      <c r="M23" s="44">
        <v>0</v>
      </c>
      <c r="N23" s="39">
        <v>1553</v>
      </c>
      <c r="O23" s="44">
        <v>17787</v>
      </c>
    </row>
    <row r="24" spans="1:15" ht="12.75" customHeight="1" x14ac:dyDescent="0.3">
      <c r="A24" s="41" t="s">
        <v>23</v>
      </c>
      <c r="B24" s="39">
        <v>15943</v>
      </c>
      <c r="C24" s="44">
        <v>1065</v>
      </c>
      <c r="D24" s="44">
        <v>46</v>
      </c>
      <c r="E24" s="44">
        <v>95</v>
      </c>
      <c r="F24" s="44">
        <v>0</v>
      </c>
      <c r="G24" s="39">
        <v>181</v>
      </c>
      <c r="H24" s="44">
        <v>0</v>
      </c>
      <c r="I24" s="39">
        <v>1193</v>
      </c>
      <c r="J24" s="44">
        <v>0</v>
      </c>
      <c r="K24" s="39">
        <v>47</v>
      </c>
      <c r="L24" s="39">
        <v>40</v>
      </c>
      <c r="M24" s="44">
        <v>0</v>
      </c>
      <c r="N24" s="39">
        <v>24</v>
      </c>
      <c r="O24" s="44">
        <v>18634</v>
      </c>
    </row>
    <row r="25" spans="1:15" ht="12.75" customHeight="1" x14ac:dyDescent="0.3">
      <c r="A25" s="41" t="s">
        <v>24</v>
      </c>
      <c r="B25" s="39">
        <v>18380</v>
      </c>
      <c r="C25" s="39">
        <v>3132</v>
      </c>
      <c r="D25" s="44">
        <v>0</v>
      </c>
      <c r="E25" s="39">
        <v>436</v>
      </c>
      <c r="F25" s="44">
        <v>0</v>
      </c>
      <c r="G25" s="39">
        <v>195</v>
      </c>
      <c r="H25" s="44">
        <v>1931</v>
      </c>
      <c r="I25" s="39">
        <v>1677</v>
      </c>
      <c r="J25" s="39">
        <v>756</v>
      </c>
      <c r="K25" s="39">
        <v>157</v>
      </c>
      <c r="L25" s="39">
        <v>933</v>
      </c>
      <c r="M25" s="44">
        <v>0</v>
      </c>
      <c r="N25" s="39">
        <v>28</v>
      </c>
      <c r="O25" s="44">
        <v>27624</v>
      </c>
    </row>
    <row r="26" spans="1:15" ht="12.75" customHeight="1" x14ac:dyDescent="0.3">
      <c r="A26" s="41" t="s">
        <v>25</v>
      </c>
      <c r="B26" s="39">
        <v>99</v>
      </c>
      <c r="C26" s="44">
        <v>6</v>
      </c>
      <c r="D26" s="39">
        <v>75</v>
      </c>
      <c r="E26" s="44">
        <v>0</v>
      </c>
      <c r="F26" s="44">
        <v>1</v>
      </c>
      <c r="G26" s="39">
        <v>88</v>
      </c>
      <c r="H26" s="39">
        <v>6</v>
      </c>
      <c r="I26" s="39">
        <v>50</v>
      </c>
      <c r="J26" s="39">
        <v>88</v>
      </c>
      <c r="K26" s="39">
        <v>8</v>
      </c>
      <c r="L26" s="39">
        <v>14</v>
      </c>
      <c r="M26" s="44">
        <v>0</v>
      </c>
      <c r="N26" s="44">
        <v>0</v>
      </c>
      <c r="O26" s="60">
        <v>434</v>
      </c>
    </row>
    <row r="27" spans="1:15" ht="18" customHeight="1" x14ac:dyDescent="0.3">
      <c r="A27" s="41" t="s">
        <v>26</v>
      </c>
      <c r="B27" s="39">
        <v>339850</v>
      </c>
      <c r="C27" s="44">
        <v>0</v>
      </c>
      <c r="D27" s="44">
        <v>10</v>
      </c>
      <c r="E27" s="39">
        <v>628</v>
      </c>
      <c r="F27" s="44">
        <v>0</v>
      </c>
      <c r="G27" s="39">
        <v>2765</v>
      </c>
      <c r="H27" s="44">
        <v>52</v>
      </c>
      <c r="I27" s="39">
        <v>1641</v>
      </c>
      <c r="J27" s="39">
        <v>860</v>
      </c>
      <c r="K27" s="39">
        <v>606</v>
      </c>
      <c r="L27" s="39">
        <v>95</v>
      </c>
      <c r="M27" s="44">
        <v>0</v>
      </c>
      <c r="N27" s="44">
        <v>0</v>
      </c>
      <c r="O27" s="60">
        <v>346505</v>
      </c>
    </row>
    <row r="28" spans="1:15" ht="12.75" customHeight="1" x14ac:dyDescent="0.3">
      <c r="A28" s="41" t="s">
        <v>27</v>
      </c>
      <c r="B28" s="39">
        <v>8720</v>
      </c>
      <c r="C28" s="44">
        <v>0</v>
      </c>
      <c r="D28" s="44">
        <v>0</v>
      </c>
      <c r="E28" s="39">
        <v>829</v>
      </c>
      <c r="F28" s="44">
        <v>0</v>
      </c>
      <c r="G28" s="39">
        <v>2179</v>
      </c>
      <c r="H28" s="39">
        <v>2818</v>
      </c>
      <c r="I28" s="39">
        <v>4239</v>
      </c>
      <c r="J28" s="39">
        <v>912</v>
      </c>
      <c r="K28" s="44">
        <v>0</v>
      </c>
      <c r="L28" s="39">
        <v>1647</v>
      </c>
      <c r="M28" s="44">
        <v>0</v>
      </c>
      <c r="N28" s="44">
        <v>0</v>
      </c>
      <c r="O28" s="44">
        <v>21343</v>
      </c>
    </row>
    <row r="29" spans="1:15" ht="12.75" customHeight="1" x14ac:dyDescent="0.3">
      <c r="A29" s="41" t="s">
        <v>28</v>
      </c>
      <c r="B29" s="39">
        <v>585187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39">
        <v>760</v>
      </c>
      <c r="M29" s="44">
        <v>0</v>
      </c>
      <c r="N29" s="44">
        <v>0</v>
      </c>
      <c r="O29" s="44">
        <v>585947</v>
      </c>
    </row>
    <row r="30" spans="1:15" ht="12.75" customHeight="1" x14ac:dyDescent="0.3">
      <c r="A30" s="41" t="s">
        <v>29</v>
      </c>
      <c r="B30" s="39">
        <v>17419</v>
      </c>
      <c r="C30" s="39">
        <v>162</v>
      </c>
      <c r="D30" s="39">
        <v>186</v>
      </c>
      <c r="E30" s="39">
        <v>137</v>
      </c>
      <c r="F30" s="44">
        <v>0</v>
      </c>
      <c r="G30" s="39">
        <v>4609</v>
      </c>
      <c r="H30" s="44">
        <v>58</v>
      </c>
      <c r="I30" s="39">
        <v>1467</v>
      </c>
      <c r="J30" s="39">
        <v>391</v>
      </c>
      <c r="K30" s="39">
        <v>138</v>
      </c>
      <c r="L30" s="39">
        <v>953</v>
      </c>
      <c r="M30" s="44">
        <v>0</v>
      </c>
      <c r="N30" s="39">
        <v>5480</v>
      </c>
      <c r="O30" s="44">
        <v>31001</v>
      </c>
    </row>
    <row r="31" spans="1:15" ht="12.75" customHeight="1" x14ac:dyDescent="0.3">
      <c r="A31" s="41" t="s">
        <v>30</v>
      </c>
      <c r="B31" s="39">
        <v>66873</v>
      </c>
      <c r="C31" s="39">
        <v>10</v>
      </c>
      <c r="D31" s="39">
        <v>37</v>
      </c>
      <c r="E31" s="39">
        <v>80</v>
      </c>
      <c r="F31" s="39">
        <v>9</v>
      </c>
      <c r="G31" s="39">
        <v>922</v>
      </c>
      <c r="H31" s="39">
        <v>96</v>
      </c>
      <c r="I31" s="39">
        <v>3672</v>
      </c>
      <c r="J31" s="39">
        <v>1167</v>
      </c>
      <c r="K31" s="44">
        <v>0</v>
      </c>
      <c r="L31" s="39">
        <v>821</v>
      </c>
      <c r="M31" s="44">
        <v>3</v>
      </c>
      <c r="N31" s="39">
        <v>6942</v>
      </c>
      <c r="O31" s="60">
        <v>80631</v>
      </c>
    </row>
    <row r="32" spans="1:15" ht="12.75" customHeight="1" x14ac:dyDescent="0.3">
      <c r="A32" s="41" t="s">
        <v>31</v>
      </c>
      <c r="B32" s="39">
        <v>1405</v>
      </c>
      <c r="C32" s="44">
        <v>0</v>
      </c>
      <c r="D32" s="44">
        <v>0</v>
      </c>
      <c r="E32" s="44">
        <v>277</v>
      </c>
      <c r="F32" s="44">
        <v>0</v>
      </c>
      <c r="G32" s="39">
        <v>48</v>
      </c>
      <c r="H32" s="39">
        <v>231</v>
      </c>
      <c r="I32" s="39">
        <v>338</v>
      </c>
      <c r="J32" s="44">
        <v>0</v>
      </c>
      <c r="K32" s="44">
        <v>0</v>
      </c>
      <c r="L32" s="39">
        <v>54</v>
      </c>
      <c r="M32" s="44">
        <v>0</v>
      </c>
      <c r="N32" s="44">
        <v>0</v>
      </c>
      <c r="O32" s="44">
        <v>2353</v>
      </c>
    </row>
    <row r="33" spans="1:15" ht="12.75" customHeight="1" x14ac:dyDescent="0.3">
      <c r="A33" s="41" t="s">
        <v>32</v>
      </c>
      <c r="B33" s="39">
        <v>21199</v>
      </c>
      <c r="C33" s="39">
        <v>20</v>
      </c>
      <c r="D33" s="39">
        <v>22</v>
      </c>
      <c r="E33" s="39">
        <v>144</v>
      </c>
      <c r="F33" s="44">
        <v>3</v>
      </c>
      <c r="G33" s="39">
        <v>878</v>
      </c>
      <c r="H33" s="39">
        <v>73</v>
      </c>
      <c r="I33" s="39">
        <v>1017</v>
      </c>
      <c r="J33" s="39">
        <v>206</v>
      </c>
      <c r="K33" s="44">
        <v>0</v>
      </c>
      <c r="L33" s="39">
        <v>185</v>
      </c>
      <c r="M33" s="44">
        <v>0</v>
      </c>
      <c r="N33" s="39">
        <v>129</v>
      </c>
      <c r="O33" s="44">
        <v>23875</v>
      </c>
    </row>
    <row r="34" spans="1:15" ht="12.75" customHeight="1" x14ac:dyDescent="0.3">
      <c r="A34" s="41" t="s">
        <v>33</v>
      </c>
      <c r="B34" s="39">
        <v>5425</v>
      </c>
      <c r="C34" s="44">
        <v>56</v>
      </c>
      <c r="D34" s="44">
        <v>90</v>
      </c>
      <c r="E34" s="44">
        <v>2996</v>
      </c>
      <c r="F34" s="44">
        <v>0</v>
      </c>
      <c r="G34" s="39">
        <v>276</v>
      </c>
      <c r="H34" s="44">
        <v>17</v>
      </c>
      <c r="I34" s="39">
        <v>880</v>
      </c>
      <c r="J34" s="44">
        <v>0</v>
      </c>
      <c r="K34" s="39">
        <v>19</v>
      </c>
      <c r="L34" s="44">
        <v>13</v>
      </c>
      <c r="M34" s="44">
        <v>0</v>
      </c>
      <c r="N34" s="39">
        <v>58</v>
      </c>
      <c r="O34" s="44">
        <v>9829</v>
      </c>
    </row>
    <row r="35" spans="1:15" ht="12.75" customHeight="1" x14ac:dyDescent="0.3">
      <c r="A35" s="41" t="s">
        <v>34</v>
      </c>
      <c r="B35" s="39">
        <v>3902</v>
      </c>
      <c r="C35" s="44">
        <v>0</v>
      </c>
      <c r="D35" s="44">
        <v>0</v>
      </c>
      <c r="E35" s="39">
        <v>25</v>
      </c>
      <c r="F35" s="39">
        <v>26</v>
      </c>
      <c r="G35" s="39">
        <v>14</v>
      </c>
      <c r="H35" s="44">
        <v>0</v>
      </c>
      <c r="I35" s="39">
        <v>19</v>
      </c>
      <c r="J35" s="39">
        <v>15</v>
      </c>
      <c r="K35" s="39">
        <v>47</v>
      </c>
      <c r="L35" s="39">
        <v>15</v>
      </c>
      <c r="M35" s="44">
        <v>0</v>
      </c>
      <c r="N35" s="39">
        <v>80</v>
      </c>
      <c r="O35" s="44">
        <v>4142</v>
      </c>
    </row>
    <row r="36" spans="1:15" ht="12.75" customHeight="1" x14ac:dyDescent="0.3">
      <c r="A36" s="41" t="s">
        <v>35</v>
      </c>
      <c r="B36" s="39">
        <v>28510</v>
      </c>
      <c r="C36" s="44">
        <v>0</v>
      </c>
      <c r="D36" s="44">
        <v>0</v>
      </c>
      <c r="E36" s="44">
        <v>122</v>
      </c>
      <c r="F36" s="44">
        <v>0</v>
      </c>
      <c r="G36" s="39">
        <v>505</v>
      </c>
      <c r="H36" s="44">
        <v>68</v>
      </c>
      <c r="I36" s="39">
        <v>623</v>
      </c>
      <c r="J36" s="39">
        <v>71</v>
      </c>
      <c r="K36" s="39">
        <v>75</v>
      </c>
      <c r="L36" s="44">
        <v>0</v>
      </c>
      <c r="M36" s="44">
        <v>0</v>
      </c>
      <c r="N36" s="44">
        <v>0</v>
      </c>
      <c r="O36" s="44">
        <v>29973</v>
      </c>
    </row>
    <row r="37" spans="1:15" ht="18" customHeight="1" x14ac:dyDescent="0.3">
      <c r="A37" s="41" t="s">
        <v>36</v>
      </c>
      <c r="B37" s="39">
        <v>36325</v>
      </c>
      <c r="C37" s="44">
        <v>0</v>
      </c>
      <c r="D37" s="44">
        <v>0</v>
      </c>
      <c r="E37" s="44">
        <v>70</v>
      </c>
      <c r="F37" s="44">
        <v>120</v>
      </c>
      <c r="G37" s="39">
        <v>1169</v>
      </c>
      <c r="H37" s="39">
        <v>1098</v>
      </c>
      <c r="I37" s="39">
        <v>608</v>
      </c>
      <c r="J37" s="39">
        <v>283</v>
      </c>
      <c r="K37" s="44">
        <v>0</v>
      </c>
      <c r="L37" s="39">
        <v>306</v>
      </c>
      <c r="M37" s="44">
        <v>0</v>
      </c>
      <c r="N37" s="44">
        <v>0</v>
      </c>
      <c r="O37" s="44">
        <v>39978</v>
      </c>
    </row>
    <row r="38" spans="1:15" ht="12.75" customHeight="1" x14ac:dyDescent="0.3">
      <c r="A38" s="41" t="s">
        <v>37</v>
      </c>
      <c r="B38" s="39">
        <v>6393</v>
      </c>
      <c r="C38" s="44">
        <v>0</v>
      </c>
      <c r="D38" s="44">
        <v>0</v>
      </c>
      <c r="E38" s="39">
        <v>582</v>
      </c>
      <c r="F38" s="44">
        <v>0</v>
      </c>
      <c r="G38" s="39">
        <v>57</v>
      </c>
      <c r="H38" s="44">
        <v>0</v>
      </c>
      <c r="I38" s="39">
        <v>2071</v>
      </c>
      <c r="J38" s="39">
        <v>311</v>
      </c>
      <c r="K38" s="39">
        <v>88</v>
      </c>
      <c r="L38" s="44">
        <v>0</v>
      </c>
      <c r="M38" s="44">
        <v>0</v>
      </c>
      <c r="N38" s="39">
        <v>746</v>
      </c>
      <c r="O38" s="44">
        <v>10248</v>
      </c>
    </row>
    <row r="39" spans="1:15" ht="12.75" customHeight="1" x14ac:dyDescent="0.3">
      <c r="A39" s="41" t="s">
        <v>38</v>
      </c>
      <c r="B39" s="39">
        <v>12043</v>
      </c>
      <c r="C39" s="44">
        <v>522</v>
      </c>
      <c r="D39" s="44">
        <v>32</v>
      </c>
      <c r="E39" s="39">
        <v>96</v>
      </c>
      <c r="F39" s="44">
        <v>0</v>
      </c>
      <c r="G39" s="39">
        <v>571</v>
      </c>
      <c r="H39" s="39">
        <v>26</v>
      </c>
      <c r="I39" s="39">
        <v>1120</v>
      </c>
      <c r="J39" s="39">
        <v>54</v>
      </c>
      <c r="K39" s="44">
        <v>0</v>
      </c>
      <c r="L39" s="44">
        <v>0</v>
      </c>
      <c r="M39" s="44">
        <v>0</v>
      </c>
      <c r="N39" s="44">
        <v>0</v>
      </c>
      <c r="O39" s="44">
        <v>14464</v>
      </c>
    </row>
    <row r="40" spans="1:15" ht="12.75" customHeight="1" x14ac:dyDescent="0.3">
      <c r="A40" s="41" t="s">
        <v>39</v>
      </c>
      <c r="B40" s="39">
        <v>361706</v>
      </c>
      <c r="C40" s="39">
        <v>3616</v>
      </c>
      <c r="D40" s="44">
        <v>0</v>
      </c>
      <c r="E40" s="44">
        <v>156</v>
      </c>
      <c r="F40" s="44">
        <v>0</v>
      </c>
      <c r="G40" s="39">
        <v>342</v>
      </c>
      <c r="H40" s="44">
        <v>0</v>
      </c>
      <c r="I40" s="39">
        <v>3973</v>
      </c>
      <c r="J40" s="44">
        <v>13</v>
      </c>
      <c r="K40" s="39">
        <v>888</v>
      </c>
      <c r="L40" s="44">
        <v>53</v>
      </c>
      <c r="M40" s="44">
        <v>0</v>
      </c>
      <c r="N40" s="44">
        <v>0</v>
      </c>
      <c r="O40" s="44">
        <v>370749</v>
      </c>
    </row>
    <row r="41" spans="1:15" ht="12.75" customHeight="1" x14ac:dyDescent="0.3">
      <c r="A41" s="41" t="s">
        <v>40</v>
      </c>
      <c r="B41" s="39">
        <v>3331</v>
      </c>
      <c r="C41" s="44">
        <v>17</v>
      </c>
      <c r="D41" s="44">
        <v>0</v>
      </c>
      <c r="E41" s="44">
        <v>404</v>
      </c>
      <c r="F41" s="44">
        <v>0</v>
      </c>
      <c r="G41" s="39">
        <v>2202</v>
      </c>
      <c r="H41" s="39">
        <v>105</v>
      </c>
      <c r="I41" s="39">
        <v>789</v>
      </c>
      <c r="J41" s="44">
        <v>0</v>
      </c>
      <c r="K41" s="44">
        <v>34</v>
      </c>
      <c r="L41" s="44">
        <v>6</v>
      </c>
      <c r="M41" s="44">
        <v>0</v>
      </c>
      <c r="N41" s="44">
        <v>0</v>
      </c>
      <c r="O41" s="44">
        <v>6887</v>
      </c>
    </row>
    <row r="42" spans="1:15" ht="12.75" customHeight="1" x14ac:dyDescent="0.3">
      <c r="A42" s="41" t="s">
        <v>41</v>
      </c>
      <c r="B42" s="39">
        <v>1232</v>
      </c>
      <c r="C42" s="44">
        <v>0</v>
      </c>
      <c r="D42" s="39">
        <v>14</v>
      </c>
      <c r="E42" s="44">
        <v>182</v>
      </c>
      <c r="F42" s="44">
        <v>0</v>
      </c>
      <c r="G42" s="39">
        <v>32</v>
      </c>
      <c r="H42" s="44">
        <v>0</v>
      </c>
      <c r="I42" s="39">
        <v>293</v>
      </c>
      <c r="J42" s="44">
        <v>0</v>
      </c>
      <c r="K42" s="39">
        <v>13</v>
      </c>
      <c r="L42" s="39">
        <v>6</v>
      </c>
      <c r="M42" s="44">
        <v>0</v>
      </c>
      <c r="N42" s="39">
        <v>7</v>
      </c>
      <c r="O42" s="60">
        <v>1778</v>
      </c>
    </row>
    <row r="43" spans="1:15" ht="12.75" customHeight="1" x14ac:dyDescent="0.3">
      <c r="A43" s="41" t="s">
        <v>42</v>
      </c>
      <c r="B43" s="39">
        <v>37549</v>
      </c>
      <c r="C43" s="44">
        <v>3</v>
      </c>
      <c r="D43" s="39">
        <v>599</v>
      </c>
      <c r="E43" s="44">
        <v>12708</v>
      </c>
      <c r="F43" s="44">
        <v>774</v>
      </c>
      <c r="G43" s="39">
        <v>2748</v>
      </c>
      <c r="H43" s="39">
        <v>517</v>
      </c>
      <c r="I43" s="39">
        <v>5955</v>
      </c>
      <c r="J43" s="39">
        <v>2724</v>
      </c>
      <c r="K43" s="39">
        <v>254</v>
      </c>
      <c r="L43" s="39">
        <v>518</v>
      </c>
      <c r="M43" s="44">
        <v>0</v>
      </c>
      <c r="N43" s="39">
        <v>13119</v>
      </c>
      <c r="O43" s="44">
        <v>77467</v>
      </c>
    </row>
    <row r="44" spans="1:15" ht="12.75" customHeight="1" x14ac:dyDescent="0.3">
      <c r="A44" s="41" t="s">
        <v>43</v>
      </c>
      <c r="B44" s="39">
        <v>3403</v>
      </c>
      <c r="C44" s="44">
        <v>0</v>
      </c>
      <c r="D44" s="44">
        <v>0</v>
      </c>
      <c r="E44" s="39">
        <v>342</v>
      </c>
      <c r="F44" s="44">
        <v>8</v>
      </c>
      <c r="G44" s="39">
        <v>1437</v>
      </c>
      <c r="H44" s="39">
        <v>203</v>
      </c>
      <c r="I44" s="39">
        <v>2585</v>
      </c>
      <c r="J44" s="44">
        <v>0</v>
      </c>
      <c r="K44" s="39">
        <v>1018</v>
      </c>
      <c r="L44" s="44">
        <v>52</v>
      </c>
      <c r="M44" s="44">
        <v>0</v>
      </c>
      <c r="N44" s="44">
        <v>0</v>
      </c>
      <c r="O44" s="44">
        <v>9047</v>
      </c>
    </row>
    <row r="45" spans="1:15" ht="12.75" customHeight="1" x14ac:dyDescent="0.3">
      <c r="A45" s="41" t="s">
        <v>44</v>
      </c>
      <c r="B45" s="39">
        <v>374622</v>
      </c>
      <c r="C45" s="44">
        <v>39</v>
      </c>
      <c r="D45" s="44">
        <v>172</v>
      </c>
      <c r="E45" s="39">
        <v>194</v>
      </c>
      <c r="F45" s="44">
        <v>12</v>
      </c>
      <c r="G45" s="39">
        <v>755</v>
      </c>
      <c r="H45" s="44">
        <v>3</v>
      </c>
      <c r="I45" s="39">
        <v>374</v>
      </c>
      <c r="J45" s="44">
        <v>15</v>
      </c>
      <c r="K45" s="44">
        <v>103</v>
      </c>
      <c r="L45" s="39">
        <v>88</v>
      </c>
      <c r="M45" s="44">
        <v>0</v>
      </c>
      <c r="N45" s="39">
        <v>2632</v>
      </c>
      <c r="O45" s="44">
        <v>379009</v>
      </c>
    </row>
    <row r="46" spans="1:15" ht="12.75" customHeight="1" x14ac:dyDescent="0.3">
      <c r="A46" s="41" t="s">
        <v>45</v>
      </c>
      <c r="B46" s="39">
        <v>60916</v>
      </c>
      <c r="C46" s="44">
        <v>8</v>
      </c>
      <c r="D46" s="44">
        <v>436</v>
      </c>
      <c r="E46" s="44">
        <v>0</v>
      </c>
      <c r="F46" s="44">
        <v>15</v>
      </c>
      <c r="G46" s="44">
        <v>2697</v>
      </c>
      <c r="H46" s="44">
        <v>3126</v>
      </c>
      <c r="I46" s="39">
        <v>4515</v>
      </c>
      <c r="J46" s="39">
        <v>5602</v>
      </c>
      <c r="K46" s="44">
        <v>4</v>
      </c>
      <c r="L46" s="39">
        <v>1355</v>
      </c>
      <c r="M46" s="44">
        <v>0</v>
      </c>
      <c r="N46" s="39">
        <v>841</v>
      </c>
      <c r="O46" s="44">
        <v>79514</v>
      </c>
    </row>
    <row r="47" spans="1:15" ht="18" customHeight="1" x14ac:dyDescent="0.3">
      <c r="A47" s="41" t="s">
        <v>46</v>
      </c>
      <c r="B47" s="39">
        <v>495</v>
      </c>
      <c r="C47" s="39">
        <v>52</v>
      </c>
      <c r="D47" s="44">
        <v>0</v>
      </c>
      <c r="E47" s="39">
        <v>71</v>
      </c>
      <c r="F47" s="44">
        <v>0</v>
      </c>
      <c r="G47" s="39">
        <v>38</v>
      </c>
      <c r="H47" s="39">
        <v>35</v>
      </c>
      <c r="I47" s="39">
        <v>437</v>
      </c>
      <c r="J47" s="39">
        <v>156</v>
      </c>
      <c r="K47" s="44">
        <v>0</v>
      </c>
      <c r="L47" s="44">
        <v>52</v>
      </c>
      <c r="M47" s="44">
        <v>0</v>
      </c>
      <c r="N47" s="44">
        <v>0</v>
      </c>
      <c r="O47" s="44">
        <v>1335</v>
      </c>
    </row>
    <row r="48" spans="1:15" ht="12.75" customHeight="1" x14ac:dyDescent="0.3">
      <c r="A48" s="41" t="s">
        <v>47</v>
      </c>
      <c r="B48" s="39">
        <v>3149</v>
      </c>
      <c r="C48" s="44">
        <v>0</v>
      </c>
      <c r="D48" s="44">
        <v>0</v>
      </c>
      <c r="E48" s="44">
        <v>13</v>
      </c>
      <c r="F48" s="44">
        <v>4</v>
      </c>
      <c r="G48" s="39">
        <v>3358</v>
      </c>
      <c r="H48" s="44">
        <v>1</v>
      </c>
      <c r="I48" s="39">
        <v>211</v>
      </c>
      <c r="J48" s="44">
        <v>12</v>
      </c>
      <c r="K48" s="39">
        <v>806</v>
      </c>
      <c r="L48" s="44">
        <v>213</v>
      </c>
      <c r="M48" s="44">
        <v>0</v>
      </c>
      <c r="N48" s="39">
        <v>15303</v>
      </c>
      <c r="O48" s="44">
        <v>23068</v>
      </c>
    </row>
    <row r="49" spans="1:15" ht="12.75" customHeight="1" x14ac:dyDescent="0.3">
      <c r="A49" s="41" t="s">
        <v>48</v>
      </c>
      <c r="B49" s="39">
        <v>8593</v>
      </c>
      <c r="C49" s="44">
        <v>0</v>
      </c>
      <c r="D49" s="44">
        <v>0</v>
      </c>
      <c r="E49" s="44">
        <v>0</v>
      </c>
      <c r="F49" s="44">
        <v>0</v>
      </c>
      <c r="G49" s="39">
        <v>57</v>
      </c>
      <c r="H49" s="44">
        <v>0</v>
      </c>
      <c r="I49" s="39">
        <v>424</v>
      </c>
      <c r="J49" s="44">
        <v>0</v>
      </c>
      <c r="K49" s="44">
        <v>8</v>
      </c>
      <c r="L49" s="44">
        <v>25</v>
      </c>
      <c r="M49" s="44">
        <v>0</v>
      </c>
      <c r="N49" s="39">
        <v>246</v>
      </c>
      <c r="O49" s="44">
        <v>9354</v>
      </c>
    </row>
    <row r="50" spans="1:15" ht="12.75" customHeight="1" x14ac:dyDescent="0.3">
      <c r="A50" s="41" t="s">
        <v>49</v>
      </c>
      <c r="B50" s="39">
        <v>870</v>
      </c>
      <c r="C50" s="44">
        <v>0</v>
      </c>
      <c r="D50" s="39">
        <v>49</v>
      </c>
      <c r="E50" s="44">
        <v>0</v>
      </c>
      <c r="F50" s="44">
        <v>17</v>
      </c>
      <c r="G50" s="44">
        <v>353</v>
      </c>
      <c r="H50" s="39">
        <v>3747</v>
      </c>
      <c r="I50" s="39">
        <v>89</v>
      </c>
      <c r="J50" s="44">
        <v>0</v>
      </c>
      <c r="K50" s="39">
        <v>62</v>
      </c>
      <c r="L50" s="39">
        <v>64</v>
      </c>
      <c r="M50" s="44">
        <v>0</v>
      </c>
      <c r="N50" s="44">
        <v>0</v>
      </c>
      <c r="O50" s="60">
        <v>5251</v>
      </c>
    </row>
    <row r="51" spans="1:15" ht="12.75" customHeight="1" x14ac:dyDescent="0.3">
      <c r="A51" s="41" t="s">
        <v>50</v>
      </c>
      <c r="B51" s="39">
        <v>28925</v>
      </c>
      <c r="C51" s="44">
        <v>0</v>
      </c>
      <c r="D51" s="44">
        <v>0</v>
      </c>
      <c r="E51" s="44">
        <v>3544</v>
      </c>
      <c r="F51" s="44">
        <v>0</v>
      </c>
      <c r="G51" s="39">
        <v>1630</v>
      </c>
      <c r="H51" s="44">
        <v>50</v>
      </c>
      <c r="I51" s="39">
        <v>3455</v>
      </c>
      <c r="J51" s="39">
        <v>2428</v>
      </c>
      <c r="K51" s="44">
        <v>537</v>
      </c>
      <c r="L51" s="39">
        <v>518</v>
      </c>
      <c r="M51" s="44">
        <v>0</v>
      </c>
      <c r="N51" s="39">
        <v>82</v>
      </c>
      <c r="O51" s="44">
        <v>41169</v>
      </c>
    </row>
    <row r="52" spans="1:15" ht="12.75" customHeight="1" x14ac:dyDescent="0.3">
      <c r="A52" s="41" t="s">
        <v>51</v>
      </c>
      <c r="B52" s="39">
        <v>5888</v>
      </c>
      <c r="C52" s="39">
        <v>404</v>
      </c>
      <c r="D52" s="39">
        <v>133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4">
        <v>0</v>
      </c>
      <c r="O52" s="44">
        <v>6424</v>
      </c>
    </row>
    <row r="53" spans="1:15" ht="12.75" customHeight="1" x14ac:dyDescent="0.3">
      <c r="A53" s="41" t="s">
        <v>52</v>
      </c>
      <c r="B53" s="39">
        <v>3324</v>
      </c>
      <c r="C53" s="44">
        <v>0</v>
      </c>
      <c r="D53" s="39">
        <v>7</v>
      </c>
      <c r="E53" s="44">
        <v>10</v>
      </c>
      <c r="F53" s="39">
        <v>5</v>
      </c>
      <c r="G53" s="39">
        <v>144</v>
      </c>
      <c r="H53" s="44">
        <v>0</v>
      </c>
      <c r="I53" s="39">
        <v>442</v>
      </c>
      <c r="J53" s="44">
        <v>42</v>
      </c>
      <c r="K53" s="44">
        <v>69</v>
      </c>
      <c r="L53" s="39">
        <v>14</v>
      </c>
      <c r="M53" s="44">
        <v>0</v>
      </c>
      <c r="N53" s="39">
        <v>723</v>
      </c>
      <c r="O53" s="44">
        <v>4779</v>
      </c>
    </row>
    <row r="54" spans="1:15" ht="12.75" customHeight="1" x14ac:dyDescent="0.3">
      <c r="A54" s="41" t="s">
        <v>53</v>
      </c>
      <c r="B54" s="39">
        <v>9490</v>
      </c>
      <c r="C54" s="44">
        <v>0</v>
      </c>
      <c r="D54" s="44">
        <v>0</v>
      </c>
      <c r="E54" s="44">
        <v>14</v>
      </c>
      <c r="F54" s="44">
        <v>0</v>
      </c>
      <c r="G54" s="39">
        <v>97</v>
      </c>
      <c r="H54" s="39">
        <v>19</v>
      </c>
      <c r="I54" s="39">
        <v>223</v>
      </c>
      <c r="J54" s="39">
        <v>8</v>
      </c>
      <c r="K54" s="39">
        <v>1</v>
      </c>
      <c r="L54" s="39">
        <v>97</v>
      </c>
      <c r="M54" s="44">
        <v>0</v>
      </c>
      <c r="N54" s="44">
        <v>0</v>
      </c>
      <c r="O54" s="44">
        <v>9949</v>
      </c>
    </row>
    <row r="55" spans="1:15" ht="12.75" customHeight="1" x14ac:dyDescent="0.3">
      <c r="A55" s="41" t="s">
        <v>54</v>
      </c>
      <c r="B55" s="39">
        <v>10</v>
      </c>
      <c r="C55" s="44">
        <v>21</v>
      </c>
      <c r="D55" s="44">
        <v>0</v>
      </c>
      <c r="E55" s="39">
        <v>2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33</v>
      </c>
    </row>
    <row r="56" spans="1:15" ht="12.75" customHeight="1" x14ac:dyDescent="0.3">
      <c r="A56" s="41" t="s">
        <v>55</v>
      </c>
      <c r="B56" s="39">
        <v>33786</v>
      </c>
      <c r="C56" s="44">
        <v>0</v>
      </c>
      <c r="D56" s="44">
        <v>0</v>
      </c>
      <c r="E56" s="44">
        <v>1</v>
      </c>
      <c r="F56" s="44">
        <v>86</v>
      </c>
      <c r="G56" s="39">
        <v>4456</v>
      </c>
      <c r="H56" s="39">
        <v>45</v>
      </c>
      <c r="I56" s="39">
        <v>2545</v>
      </c>
      <c r="J56" s="39">
        <v>75</v>
      </c>
      <c r="K56" s="39">
        <v>117</v>
      </c>
      <c r="L56" s="39">
        <v>130</v>
      </c>
      <c r="M56" s="44">
        <v>0</v>
      </c>
      <c r="N56" s="44">
        <v>0</v>
      </c>
      <c r="O56" s="44">
        <v>41241</v>
      </c>
    </row>
    <row r="57" spans="1:15" ht="18" customHeight="1" x14ac:dyDescent="0.3">
      <c r="A57" s="41" t="s">
        <v>56</v>
      </c>
      <c r="B57" s="39">
        <v>406221</v>
      </c>
      <c r="C57" s="39">
        <v>7660</v>
      </c>
      <c r="D57" s="44">
        <v>0</v>
      </c>
      <c r="E57" s="39">
        <v>212</v>
      </c>
      <c r="F57" s="39">
        <v>17</v>
      </c>
      <c r="G57" s="39">
        <v>2528</v>
      </c>
      <c r="H57" s="39">
        <v>86</v>
      </c>
      <c r="I57" s="39">
        <v>3652</v>
      </c>
      <c r="J57" s="39">
        <v>4582</v>
      </c>
      <c r="K57" s="39">
        <v>557</v>
      </c>
      <c r="L57" s="39">
        <v>732</v>
      </c>
      <c r="M57" s="44">
        <v>0</v>
      </c>
      <c r="N57" s="39">
        <v>12424</v>
      </c>
      <c r="O57" s="44">
        <v>438671</v>
      </c>
    </row>
    <row r="58" spans="1:15" ht="12.75" customHeight="1" x14ac:dyDescent="0.3">
      <c r="A58" s="41" t="s">
        <v>57</v>
      </c>
      <c r="B58" s="39">
        <v>3309</v>
      </c>
      <c r="C58" s="39">
        <v>53</v>
      </c>
      <c r="D58" s="39">
        <v>111</v>
      </c>
      <c r="E58" s="39">
        <v>74</v>
      </c>
      <c r="F58" s="44">
        <v>0</v>
      </c>
      <c r="G58" s="39">
        <v>2421</v>
      </c>
      <c r="H58" s="39">
        <v>405</v>
      </c>
      <c r="I58" s="39">
        <v>2978</v>
      </c>
      <c r="J58" s="44">
        <v>0</v>
      </c>
      <c r="K58" s="39">
        <v>91</v>
      </c>
      <c r="L58" s="44">
        <v>718</v>
      </c>
      <c r="M58" s="44">
        <v>0</v>
      </c>
      <c r="N58" s="39">
        <v>821</v>
      </c>
      <c r="O58" s="44">
        <v>10982</v>
      </c>
    </row>
    <row r="59" spans="1:15" ht="12.75" customHeight="1" x14ac:dyDescent="0.3">
      <c r="A59" s="41" t="s">
        <v>58</v>
      </c>
      <c r="B59" s="39">
        <v>36244</v>
      </c>
      <c r="C59" s="44">
        <v>0</v>
      </c>
      <c r="D59" s="39">
        <v>2</v>
      </c>
      <c r="E59" s="39">
        <v>4429</v>
      </c>
      <c r="F59" s="44">
        <v>0</v>
      </c>
      <c r="G59" s="39">
        <v>8810</v>
      </c>
      <c r="H59" s="44">
        <v>0</v>
      </c>
      <c r="I59" s="39">
        <v>2897</v>
      </c>
      <c r="J59" s="44">
        <v>99</v>
      </c>
      <c r="K59" s="39">
        <v>177</v>
      </c>
      <c r="L59" s="39">
        <v>859</v>
      </c>
      <c r="M59" s="44">
        <v>0</v>
      </c>
      <c r="N59" s="39">
        <v>63291</v>
      </c>
      <c r="O59" s="44">
        <v>116807</v>
      </c>
    </row>
    <row r="60" spans="1:15" ht="12.75" customHeight="1" x14ac:dyDescent="0.3">
      <c r="A60" s="42" t="s">
        <v>59</v>
      </c>
      <c r="B60" s="46">
        <v>1044</v>
      </c>
      <c r="C60" s="47">
        <v>1</v>
      </c>
      <c r="D60" s="47">
        <v>3</v>
      </c>
      <c r="E60" s="46">
        <v>3776</v>
      </c>
      <c r="F60" s="47">
        <v>0</v>
      </c>
      <c r="G60" s="46">
        <v>116</v>
      </c>
      <c r="H60" s="47">
        <v>0</v>
      </c>
      <c r="I60" s="46">
        <v>361</v>
      </c>
      <c r="J60" s="47">
        <v>1</v>
      </c>
      <c r="K60" s="47">
        <v>10</v>
      </c>
      <c r="L60" s="47">
        <v>10</v>
      </c>
      <c r="M60" s="47">
        <v>0</v>
      </c>
      <c r="N60" s="47">
        <v>0</v>
      </c>
      <c r="O60" s="47">
        <v>5322</v>
      </c>
    </row>
    <row r="61" spans="1:15" x14ac:dyDescent="0.25">
      <c r="A61" s="230" t="s">
        <v>260</v>
      </c>
    </row>
  </sheetData>
  <phoneticPr fontId="0" type="noConversion"/>
  <hyperlinks>
    <hyperlink ref="B7" r:id="rId1" location="THRS1VFY!B1" display="A:\THRS1VFY.W02 - THRS1VFY!B1" xr:uid="{00000000-0004-0000-0F00-000000000000}"/>
  </hyperlinks>
  <printOptions horizontalCentered="1" verticalCentered="1"/>
  <pageMargins left="0.25" right="0.25" top="0.25" bottom="0.25" header="0.5" footer="0.5"/>
  <pageSetup scale="66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62"/>
  <sheetViews>
    <sheetView topLeftCell="A46" zoomScale="85" zoomScaleNormal="85" zoomScaleSheetLayoutView="100" workbookViewId="0">
      <selection activeCell="A61" sqref="A61:Q61"/>
    </sheetView>
  </sheetViews>
  <sheetFormatPr defaultColWidth="9.08984375" defaultRowHeight="12.5" x14ac:dyDescent="0.25"/>
  <cols>
    <col min="1" max="1" width="17.7265625" style="2" customWidth="1"/>
    <col min="2" max="2" width="10.26953125" style="2" customWidth="1"/>
    <col min="3" max="3" width="16" style="2" customWidth="1"/>
    <col min="4" max="4" width="12.81640625" style="2" customWidth="1"/>
    <col min="5" max="6" width="12.6328125" style="2" bestFit="1" customWidth="1"/>
    <col min="7" max="7" width="11.6328125" style="2" bestFit="1" customWidth="1"/>
    <col min="8" max="8" width="10.7265625" style="2" bestFit="1" customWidth="1"/>
    <col min="9" max="9" width="7.6328125" style="2" bestFit="1" customWidth="1"/>
    <col min="10" max="10" width="11.6328125" style="2" bestFit="1" customWidth="1"/>
    <col min="11" max="11" width="11" style="2" bestFit="1" customWidth="1"/>
    <col min="12" max="12" width="9.36328125" style="2" customWidth="1"/>
    <col min="13" max="13" width="12.6328125" style="2" bestFit="1" customWidth="1"/>
    <col min="14" max="14" width="12.90625" style="2" customWidth="1"/>
    <col min="15" max="15" width="10.453125" style="2" customWidth="1"/>
    <col min="16" max="16" width="8.453125" style="2" customWidth="1"/>
    <col min="17" max="17" width="11" style="2" customWidth="1"/>
    <col min="18" max="16384" width="9.08984375" style="2"/>
  </cols>
  <sheetData>
    <row r="1" spans="1:18" s="109" customFormat="1" ht="13" x14ac:dyDescent="0.3">
      <c r="A1" s="176" t="s">
        <v>202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</row>
    <row r="2" spans="1:18" s="109" customFormat="1" ht="13" x14ac:dyDescent="0.3">
      <c r="A2" s="176" t="s">
        <v>203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</row>
    <row r="3" spans="1:18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</row>
    <row r="4" spans="1:18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</row>
    <row r="5" spans="1:18" s="3" customFormat="1" ht="45" customHeight="1" x14ac:dyDescent="0.3">
      <c r="A5" s="21" t="s">
        <v>0</v>
      </c>
      <c r="B5" s="21" t="s">
        <v>115</v>
      </c>
      <c r="C5" s="21" t="s">
        <v>151</v>
      </c>
      <c r="D5" s="21" t="s">
        <v>132</v>
      </c>
      <c r="E5" s="21" t="s">
        <v>144</v>
      </c>
      <c r="F5" s="21" t="s">
        <v>130</v>
      </c>
      <c r="G5" s="21" t="s">
        <v>133</v>
      </c>
      <c r="H5" s="21" t="s">
        <v>152</v>
      </c>
      <c r="I5" s="21" t="s">
        <v>135</v>
      </c>
      <c r="J5" s="21" t="s">
        <v>136</v>
      </c>
      <c r="K5" s="21" t="s">
        <v>137</v>
      </c>
      <c r="L5" s="21" t="s">
        <v>138</v>
      </c>
      <c r="M5" s="21" t="s">
        <v>139</v>
      </c>
      <c r="N5" s="21" t="s">
        <v>145</v>
      </c>
      <c r="O5" s="21" t="s">
        <v>141</v>
      </c>
      <c r="P5" s="165" t="s">
        <v>255</v>
      </c>
      <c r="Q5" s="21" t="s">
        <v>153</v>
      </c>
      <c r="R5" s="8"/>
    </row>
    <row r="6" spans="1:18" ht="12.75" customHeight="1" x14ac:dyDescent="0.3">
      <c r="A6" s="33" t="s">
        <v>3</v>
      </c>
      <c r="B6" s="39">
        <f>SUM(B7:B60)</f>
        <v>603582</v>
      </c>
      <c r="C6" s="39">
        <f>SUM(C7:C60)</f>
        <v>236758</v>
      </c>
      <c r="D6" s="62">
        <v>30.3</v>
      </c>
      <c r="E6" s="62">
        <v>23.8</v>
      </c>
      <c r="F6" s="62">
        <v>24</v>
      </c>
      <c r="G6" s="62">
        <v>18.5</v>
      </c>
      <c r="H6" s="62">
        <v>19</v>
      </c>
      <c r="I6" s="62">
        <v>17.8</v>
      </c>
      <c r="J6" s="62">
        <v>15.6</v>
      </c>
      <c r="K6" s="62">
        <v>22.5</v>
      </c>
      <c r="L6" s="62">
        <v>11</v>
      </c>
      <c r="M6" s="62">
        <v>10.6</v>
      </c>
      <c r="N6" s="62">
        <v>17.100000000000001</v>
      </c>
      <c r="O6" s="62">
        <v>13</v>
      </c>
      <c r="P6" s="62">
        <v>9.5</v>
      </c>
      <c r="Q6" s="62">
        <v>28.5</v>
      </c>
      <c r="R6" s="5"/>
    </row>
    <row r="7" spans="1:18" ht="18" customHeight="1" x14ac:dyDescent="0.3">
      <c r="A7" s="41" t="s">
        <v>7</v>
      </c>
      <c r="B7" s="39">
        <v>2323</v>
      </c>
      <c r="C7" s="39">
        <v>848</v>
      </c>
      <c r="D7" s="63">
        <v>33.1</v>
      </c>
      <c r="E7" s="63">
        <v>36.5</v>
      </c>
      <c r="F7" s="63">
        <v>33.799999999999997</v>
      </c>
      <c r="G7" s="63">
        <v>17.2</v>
      </c>
      <c r="H7" s="63">
        <v>40</v>
      </c>
      <c r="I7" s="63">
        <v>17.7</v>
      </c>
      <c r="J7" s="63">
        <v>0</v>
      </c>
      <c r="K7" s="63">
        <v>24.4</v>
      </c>
      <c r="L7" s="63">
        <v>9.3000000000000007</v>
      </c>
      <c r="M7" s="63">
        <v>0</v>
      </c>
      <c r="N7" s="63">
        <v>27.2</v>
      </c>
      <c r="O7" s="63">
        <v>0</v>
      </c>
      <c r="P7" s="63">
        <v>7</v>
      </c>
      <c r="Q7" s="63">
        <v>31.8</v>
      </c>
      <c r="R7" s="5"/>
    </row>
    <row r="8" spans="1:18" ht="12.75" customHeight="1" x14ac:dyDescent="0.3">
      <c r="A8" s="41" t="s">
        <v>8</v>
      </c>
      <c r="B8" s="39">
        <v>1392</v>
      </c>
      <c r="C8" s="39">
        <v>570</v>
      </c>
      <c r="D8" s="63">
        <v>27.7</v>
      </c>
      <c r="E8" s="63">
        <v>0</v>
      </c>
      <c r="F8" s="63">
        <v>20.100000000000001</v>
      </c>
      <c r="G8" s="63">
        <v>15.2</v>
      </c>
      <c r="H8" s="63">
        <v>30.8</v>
      </c>
      <c r="I8" s="63">
        <v>8.1999999999999993</v>
      </c>
      <c r="J8" s="63">
        <v>13.4</v>
      </c>
      <c r="K8" s="63">
        <v>18</v>
      </c>
      <c r="L8" s="63">
        <v>4.0999999999999996</v>
      </c>
      <c r="M8" s="63">
        <v>7.7</v>
      </c>
      <c r="N8" s="63">
        <v>6.5</v>
      </c>
      <c r="O8" s="63">
        <v>0</v>
      </c>
      <c r="P8" s="63">
        <v>0</v>
      </c>
      <c r="Q8" s="63">
        <v>25</v>
      </c>
      <c r="R8" s="5"/>
    </row>
    <row r="9" spans="1:18" ht="12.75" customHeight="1" x14ac:dyDescent="0.3">
      <c r="A9" s="41" t="s">
        <v>9</v>
      </c>
      <c r="B9" s="39">
        <v>2476</v>
      </c>
      <c r="C9" s="39">
        <v>349</v>
      </c>
      <c r="D9" s="63">
        <v>30.6</v>
      </c>
      <c r="E9" s="63">
        <v>0</v>
      </c>
      <c r="F9" s="63">
        <v>0</v>
      </c>
      <c r="G9" s="63">
        <v>19.600000000000001</v>
      </c>
      <c r="H9" s="63">
        <v>13</v>
      </c>
      <c r="I9" s="63">
        <v>7.6</v>
      </c>
      <c r="J9" s="63">
        <v>12.3</v>
      </c>
      <c r="K9" s="63">
        <v>13</v>
      </c>
      <c r="L9" s="63">
        <v>22.1</v>
      </c>
      <c r="M9" s="63">
        <v>4.4000000000000004</v>
      </c>
      <c r="N9" s="63">
        <v>3.5</v>
      </c>
      <c r="O9" s="63">
        <v>0</v>
      </c>
      <c r="P9" s="63">
        <v>0</v>
      </c>
      <c r="Q9" s="63">
        <v>28.6</v>
      </c>
      <c r="R9" s="5"/>
    </row>
    <row r="10" spans="1:18" ht="12.75" customHeight="1" x14ac:dyDescent="0.3">
      <c r="A10" s="41" t="s">
        <v>10</v>
      </c>
      <c r="B10" s="39">
        <v>847</v>
      </c>
      <c r="C10" s="39">
        <v>151</v>
      </c>
      <c r="D10" s="63">
        <v>29.7</v>
      </c>
      <c r="E10" s="63">
        <v>0</v>
      </c>
      <c r="F10" s="63">
        <v>22.3</v>
      </c>
      <c r="G10" s="63">
        <v>12.1</v>
      </c>
      <c r="H10" s="63">
        <v>20.8</v>
      </c>
      <c r="I10" s="63">
        <v>11.3</v>
      </c>
      <c r="J10" s="63">
        <v>12.5</v>
      </c>
      <c r="K10" s="63">
        <v>20.399999999999999</v>
      </c>
      <c r="L10" s="63">
        <v>0</v>
      </c>
      <c r="M10" s="63">
        <v>5.5</v>
      </c>
      <c r="N10" s="63">
        <v>8.1999999999999993</v>
      </c>
      <c r="O10" s="63">
        <v>0</v>
      </c>
      <c r="P10" s="63">
        <v>0</v>
      </c>
      <c r="Q10" s="63">
        <v>24.6</v>
      </c>
      <c r="R10" s="5"/>
    </row>
    <row r="11" spans="1:18" ht="12.75" customHeight="1" x14ac:dyDescent="0.3">
      <c r="A11" s="41" t="s">
        <v>11</v>
      </c>
      <c r="B11" s="39">
        <v>221524</v>
      </c>
      <c r="C11" s="39">
        <v>119369</v>
      </c>
      <c r="D11" s="63">
        <v>30.6</v>
      </c>
      <c r="E11" s="63">
        <v>23.9</v>
      </c>
      <c r="F11" s="63">
        <v>23.7</v>
      </c>
      <c r="G11" s="63">
        <v>20.399999999999999</v>
      </c>
      <c r="H11" s="63">
        <v>0</v>
      </c>
      <c r="I11" s="63">
        <v>19.7</v>
      </c>
      <c r="J11" s="63">
        <v>21.9</v>
      </c>
      <c r="K11" s="63">
        <v>23</v>
      </c>
      <c r="L11" s="63">
        <v>14.7</v>
      </c>
      <c r="M11" s="63">
        <v>11</v>
      </c>
      <c r="N11" s="63">
        <v>28.1</v>
      </c>
      <c r="O11" s="63">
        <v>0</v>
      </c>
      <c r="P11" s="63">
        <v>6.9</v>
      </c>
      <c r="Q11" s="63">
        <v>29.6</v>
      </c>
      <c r="R11" s="5"/>
    </row>
    <row r="12" spans="1:18" ht="12.75" customHeight="1" x14ac:dyDescent="0.3">
      <c r="A12" s="41" t="s">
        <v>12</v>
      </c>
      <c r="B12" s="39">
        <v>6772</v>
      </c>
      <c r="C12" s="39">
        <v>4423</v>
      </c>
      <c r="D12" s="63">
        <v>20</v>
      </c>
      <c r="E12" s="63">
        <v>12.2</v>
      </c>
      <c r="F12" s="63">
        <v>0</v>
      </c>
      <c r="G12" s="63">
        <v>22.6</v>
      </c>
      <c r="H12" s="63">
        <v>20</v>
      </c>
      <c r="I12" s="63">
        <v>16.899999999999999</v>
      </c>
      <c r="J12" s="63">
        <v>9.3000000000000007</v>
      </c>
      <c r="K12" s="63">
        <v>19.5</v>
      </c>
      <c r="L12" s="63">
        <v>17.7</v>
      </c>
      <c r="M12" s="63">
        <v>4</v>
      </c>
      <c r="N12" s="63">
        <v>11.8</v>
      </c>
      <c r="O12" s="63">
        <v>0</v>
      </c>
      <c r="P12" s="63">
        <v>6.2</v>
      </c>
      <c r="Q12" s="63">
        <v>21.9</v>
      </c>
      <c r="R12" s="5"/>
    </row>
    <row r="13" spans="1:18" ht="12.75" customHeight="1" x14ac:dyDescent="0.3">
      <c r="A13" s="41" t="s">
        <v>13</v>
      </c>
      <c r="B13" s="39">
        <v>2485</v>
      </c>
      <c r="C13" s="39">
        <v>179</v>
      </c>
      <c r="D13" s="63">
        <v>27.9</v>
      </c>
      <c r="E13" s="63">
        <v>45</v>
      </c>
      <c r="F13" s="63">
        <v>0</v>
      </c>
      <c r="G13" s="63">
        <v>0</v>
      </c>
      <c r="H13" s="63">
        <v>0</v>
      </c>
      <c r="I13" s="63">
        <v>33.1</v>
      </c>
      <c r="J13" s="63">
        <v>0</v>
      </c>
      <c r="K13" s="63">
        <v>24</v>
      </c>
      <c r="L13" s="63">
        <v>0</v>
      </c>
      <c r="M13" s="63">
        <v>37.5</v>
      </c>
      <c r="N13" s="63">
        <v>39</v>
      </c>
      <c r="O13" s="63">
        <v>0</v>
      </c>
      <c r="P13" s="63">
        <v>0</v>
      </c>
      <c r="Q13" s="63">
        <v>28.7</v>
      </c>
      <c r="R13" s="5"/>
    </row>
    <row r="14" spans="1:18" ht="12.75" customHeight="1" x14ac:dyDescent="0.3">
      <c r="A14" s="41" t="s">
        <v>14</v>
      </c>
      <c r="B14" s="39">
        <v>529</v>
      </c>
      <c r="C14" s="39">
        <v>134</v>
      </c>
      <c r="D14" s="63">
        <v>27.3</v>
      </c>
      <c r="E14" s="63">
        <v>0</v>
      </c>
      <c r="F14" s="63">
        <v>0</v>
      </c>
      <c r="G14" s="63">
        <v>16.3</v>
      </c>
      <c r="H14" s="63">
        <v>0</v>
      </c>
      <c r="I14" s="63">
        <v>11.9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27.4</v>
      </c>
      <c r="R14" s="5"/>
    </row>
    <row r="15" spans="1:18" ht="12.75" customHeight="1" x14ac:dyDescent="0.3">
      <c r="A15" s="41" t="s">
        <v>76</v>
      </c>
      <c r="B15" s="39">
        <v>4584</v>
      </c>
      <c r="C15" s="39">
        <v>952</v>
      </c>
      <c r="D15" s="63">
        <v>28.2</v>
      </c>
      <c r="E15" s="63">
        <v>0</v>
      </c>
      <c r="F15" s="63">
        <v>33.4</v>
      </c>
      <c r="G15" s="63">
        <v>24.2</v>
      </c>
      <c r="H15" s="63">
        <v>3.9</v>
      </c>
      <c r="I15" s="63">
        <v>21.2</v>
      </c>
      <c r="J15" s="63">
        <v>0</v>
      </c>
      <c r="K15" s="63">
        <v>24.7</v>
      </c>
      <c r="L15" s="63">
        <v>9</v>
      </c>
      <c r="M15" s="63">
        <v>13.7</v>
      </c>
      <c r="N15" s="63">
        <v>20.5</v>
      </c>
      <c r="O15" s="63">
        <v>0</v>
      </c>
      <c r="P15" s="63">
        <v>16.3</v>
      </c>
      <c r="Q15" s="63">
        <v>25.5</v>
      </c>
      <c r="R15" s="5"/>
    </row>
    <row r="16" spans="1:18" ht="12.75" customHeight="1" x14ac:dyDescent="0.3">
      <c r="A16" s="41" t="s">
        <v>15</v>
      </c>
      <c r="B16" s="39">
        <v>10954</v>
      </c>
      <c r="C16" s="39">
        <v>826</v>
      </c>
      <c r="D16" s="63">
        <v>18</v>
      </c>
      <c r="E16" s="63">
        <v>30.2</v>
      </c>
      <c r="F16" s="63">
        <v>0</v>
      </c>
      <c r="G16" s="63">
        <v>11.8</v>
      </c>
      <c r="H16" s="63">
        <v>0</v>
      </c>
      <c r="I16" s="63">
        <v>24.1</v>
      </c>
      <c r="J16" s="63">
        <v>0</v>
      </c>
      <c r="K16" s="63">
        <v>29.5</v>
      </c>
      <c r="L16" s="63">
        <v>16.2</v>
      </c>
      <c r="M16" s="63">
        <v>0</v>
      </c>
      <c r="N16" s="63">
        <v>0</v>
      </c>
      <c r="O16" s="63">
        <v>0</v>
      </c>
      <c r="P16" s="63">
        <v>9.9</v>
      </c>
      <c r="Q16" s="63">
        <v>20.2</v>
      </c>
      <c r="R16" s="5"/>
    </row>
    <row r="17" spans="1:18" ht="18" customHeight="1" x14ac:dyDescent="0.3">
      <c r="A17" s="41" t="s">
        <v>16</v>
      </c>
      <c r="B17" s="39">
        <v>1413</v>
      </c>
      <c r="C17" s="39">
        <v>110</v>
      </c>
      <c r="D17" s="63">
        <v>23</v>
      </c>
      <c r="E17" s="63">
        <v>22.5</v>
      </c>
      <c r="F17" s="63">
        <v>0</v>
      </c>
      <c r="G17" s="63">
        <v>24.7</v>
      </c>
      <c r="H17" s="63">
        <v>37.299999999999997</v>
      </c>
      <c r="I17" s="63">
        <v>12.5</v>
      </c>
      <c r="J17" s="63">
        <v>16.399999999999999</v>
      </c>
      <c r="K17" s="63">
        <v>24.2</v>
      </c>
      <c r="L17" s="63">
        <v>12.2</v>
      </c>
      <c r="M17" s="63">
        <v>0</v>
      </c>
      <c r="N17" s="63">
        <v>28.8</v>
      </c>
      <c r="O17" s="63">
        <v>0</v>
      </c>
      <c r="P17" s="63">
        <v>11.8</v>
      </c>
      <c r="Q17" s="63">
        <v>23.9</v>
      </c>
      <c r="R17" s="5"/>
    </row>
    <row r="18" spans="1:18" ht="12.75" customHeight="1" x14ac:dyDescent="0.3">
      <c r="A18" s="41" t="s">
        <v>17</v>
      </c>
      <c r="B18" s="39">
        <v>211</v>
      </c>
      <c r="C18" s="39">
        <v>6</v>
      </c>
      <c r="D18" s="63">
        <v>33.5</v>
      </c>
      <c r="E18" s="63">
        <v>0</v>
      </c>
      <c r="F18" s="63">
        <v>23.7</v>
      </c>
      <c r="G18" s="63">
        <v>33.799999999999997</v>
      </c>
      <c r="H18" s="63">
        <v>0</v>
      </c>
      <c r="I18" s="63">
        <v>1</v>
      </c>
      <c r="J18" s="63">
        <v>0</v>
      </c>
      <c r="K18" s="63">
        <v>10.5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63">
        <v>32.9</v>
      </c>
      <c r="R18" s="5"/>
    </row>
    <row r="19" spans="1:18" ht="12.75" customHeight="1" x14ac:dyDescent="0.3">
      <c r="A19" s="41" t="s">
        <v>18</v>
      </c>
      <c r="B19" s="39">
        <v>7085</v>
      </c>
      <c r="C19" s="39">
        <v>1609</v>
      </c>
      <c r="D19" s="63">
        <v>23.3</v>
      </c>
      <c r="E19" s="63">
        <v>26.4</v>
      </c>
      <c r="F19" s="63">
        <v>20.2</v>
      </c>
      <c r="G19" s="63">
        <v>16.2</v>
      </c>
      <c r="H19" s="63">
        <v>0</v>
      </c>
      <c r="I19" s="63">
        <v>5.0999999999999996</v>
      </c>
      <c r="J19" s="63">
        <v>0</v>
      </c>
      <c r="K19" s="63">
        <v>19.8</v>
      </c>
      <c r="L19" s="63">
        <v>9.6999999999999993</v>
      </c>
      <c r="M19" s="63">
        <v>4.3</v>
      </c>
      <c r="N19" s="63">
        <v>13</v>
      </c>
      <c r="O19" s="63">
        <v>0</v>
      </c>
      <c r="P19" s="63">
        <v>1.9</v>
      </c>
      <c r="Q19" s="63">
        <v>21</v>
      </c>
      <c r="R19" s="5"/>
    </row>
    <row r="20" spans="1:18" ht="12.75" customHeight="1" x14ac:dyDescent="0.3">
      <c r="A20" s="41" t="s">
        <v>19</v>
      </c>
      <c r="B20" s="39">
        <v>31</v>
      </c>
      <c r="C20" s="39">
        <v>26</v>
      </c>
      <c r="D20" s="63">
        <v>18.7</v>
      </c>
      <c r="E20" s="63">
        <v>27.4</v>
      </c>
      <c r="F20" s="63">
        <v>30</v>
      </c>
      <c r="G20" s="63">
        <v>18.2</v>
      </c>
      <c r="H20" s="63">
        <v>0</v>
      </c>
      <c r="I20" s="63">
        <v>19.2</v>
      </c>
      <c r="J20" s="63">
        <v>14.7</v>
      </c>
      <c r="K20" s="63">
        <v>26.4</v>
      </c>
      <c r="L20" s="63">
        <v>7.3</v>
      </c>
      <c r="M20" s="63">
        <v>0</v>
      </c>
      <c r="N20" s="63">
        <v>2</v>
      </c>
      <c r="O20" s="63">
        <v>0</v>
      </c>
      <c r="P20" s="63">
        <v>23.7</v>
      </c>
      <c r="Q20" s="63">
        <v>32</v>
      </c>
      <c r="R20" s="5"/>
    </row>
    <row r="21" spans="1:18" ht="12.75" customHeight="1" x14ac:dyDescent="0.3">
      <c r="A21" s="41" t="s">
        <v>20</v>
      </c>
      <c r="B21" s="39">
        <v>2240</v>
      </c>
      <c r="C21" s="39">
        <v>1764</v>
      </c>
      <c r="D21" s="63">
        <v>27.7</v>
      </c>
      <c r="E21" s="63">
        <v>0</v>
      </c>
      <c r="F21" s="63">
        <v>0</v>
      </c>
      <c r="G21" s="63">
        <v>24.9</v>
      </c>
      <c r="H21" s="63">
        <v>0</v>
      </c>
      <c r="I21" s="63">
        <v>30</v>
      </c>
      <c r="J21" s="63">
        <v>5</v>
      </c>
      <c r="K21" s="63">
        <v>32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27.9</v>
      </c>
      <c r="R21" s="5"/>
    </row>
    <row r="22" spans="1:18" ht="12.75" customHeight="1" x14ac:dyDescent="0.3">
      <c r="A22" s="41" t="s">
        <v>21</v>
      </c>
      <c r="B22" s="39">
        <v>5136</v>
      </c>
      <c r="C22" s="39">
        <v>1067</v>
      </c>
      <c r="D22" s="63">
        <v>23</v>
      </c>
      <c r="E22" s="63">
        <v>15</v>
      </c>
      <c r="F22" s="63">
        <v>0</v>
      </c>
      <c r="G22" s="63">
        <v>6</v>
      </c>
      <c r="H22" s="63">
        <v>0</v>
      </c>
      <c r="I22" s="63">
        <v>5.7</v>
      </c>
      <c r="J22" s="63">
        <v>0</v>
      </c>
      <c r="K22" s="63">
        <v>13.2</v>
      </c>
      <c r="L22" s="63">
        <v>0</v>
      </c>
      <c r="M22" s="63">
        <v>0</v>
      </c>
      <c r="N22" s="63">
        <v>25</v>
      </c>
      <c r="O22" s="63">
        <v>0</v>
      </c>
      <c r="P22" s="63">
        <v>0</v>
      </c>
      <c r="Q22" s="63">
        <v>23.1</v>
      </c>
      <c r="R22" s="5"/>
    </row>
    <row r="23" spans="1:18" ht="12.75" customHeight="1" x14ac:dyDescent="0.3">
      <c r="A23" s="41" t="s">
        <v>22</v>
      </c>
      <c r="B23" s="39">
        <v>3856</v>
      </c>
      <c r="C23" s="39">
        <v>1155</v>
      </c>
      <c r="D23" s="63">
        <v>23.7</v>
      </c>
      <c r="E23" s="63">
        <v>21.8</v>
      </c>
      <c r="F23" s="63">
        <v>17</v>
      </c>
      <c r="G23" s="63">
        <v>0</v>
      </c>
      <c r="H23" s="63">
        <v>0</v>
      </c>
      <c r="I23" s="63">
        <v>23.4</v>
      </c>
      <c r="J23" s="63">
        <v>18.7</v>
      </c>
      <c r="K23" s="63">
        <v>31.8</v>
      </c>
      <c r="L23" s="63">
        <v>5.0999999999999996</v>
      </c>
      <c r="M23" s="63">
        <v>7.3</v>
      </c>
      <c r="N23" s="63">
        <v>5.3</v>
      </c>
      <c r="O23" s="63">
        <v>0</v>
      </c>
      <c r="P23" s="63">
        <v>2.9</v>
      </c>
      <c r="Q23" s="63">
        <v>15.4</v>
      </c>
      <c r="R23" s="5"/>
    </row>
    <row r="24" spans="1:18" ht="12.75" customHeight="1" x14ac:dyDescent="0.3">
      <c r="A24" s="41" t="s">
        <v>23</v>
      </c>
      <c r="B24" s="39">
        <v>1829</v>
      </c>
      <c r="C24" s="39">
        <v>700</v>
      </c>
      <c r="D24" s="63">
        <v>27</v>
      </c>
      <c r="E24" s="63">
        <v>24.6</v>
      </c>
      <c r="F24" s="63">
        <v>14.9</v>
      </c>
      <c r="G24" s="63">
        <v>25.3</v>
      </c>
      <c r="H24" s="63">
        <v>0</v>
      </c>
      <c r="I24" s="63">
        <v>19.899999999999999</v>
      </c>
      <c r="J24" s="63">
        <v>0</v>
      </c>
      <c r="K24" s="63">
        <v>17.600000000000001</v>
      </c>
      <c r="L24" s="63">
        <v>0</v>
      </c>
      <c r="M24" s="63">
        <v>12.7</v>
      </c>
      <c r="N24" s="63">
        <v>5.3</v>
      </c>
      <c r="O24" s="63">
        <v>0</v>
      </c>
      <c r="P24" s="63">
        <v>30.1</v>
      </c>
      <c r="Q24" s="63">
        <v>26.6</v>
      </c>
      <c r="R24" s="5"/>
    </row>
    <row r="25" spans="1:18" ht="12.75" customHeight="1" x14ac:dyDescent="0.3">
      <c r="A25" s="41" t="s">
        <v>24</v>
      </c>
      <c r="B25" s="39">
        <v>3337</v>
      </c>
      <c r="C25" s="39">
        <v>1068</v>
      </c>
      <c r="D25" s="63">
        <v>24.3</v>
      </c>
      <c r="E25" s="63">
        <v>24.6</v>
      </c>
      <c r="F25" s="63">
        <v>0</v>
      </c>
      <c r="G25" s="63">
        <v>17.8</v>
      </c>
      <c r="H25" s="63">
        <v>0</v>
      </c>
      <c r="I25" s="63">
        <v>22.1</v>
      </c>
      <c r="J25" s="63">
        <v>18.2</v>
      </c>
      <c r="K25" s="63">
        <v>31.3</v>
      </c>
      <c r="L25" s="63">
        <v>2.4</v>
      </c>
      <c r="M25" s="63">
        <v>6</v>
      </c>
      <c r="N25" s="63">
        <v>30</v>
      </c>
      <c r="O25" s="63">
        <v>0</v>
      </c>
      <c r="P25" s="63">
        <v>10.3</v>
      </c>
      <c r="Q25" s="63">
        <v>25.9</v>
      </c>
      <c r="R25" s="5"/>
    </row>
    <row r="26" spans="1:18" ht="12.75" customHeight="1" x14ac:dyDescent="0.3">
      <c r="A26" s="41" t="s">
        <v>25</v>
      </c>
      <c r="B26" s="39">
        <v>1122</v>
      </c>
      <c r="C26" s="39">
        <v>23</v>
      </c>
      <c r="D26" s="63">
        <v>27</v>
      </c>
      <c r="E26" s="63">
        <v>15</v>
      </c>
      <c r="F26" s="63">
        <v>28.9</v>
      </c>
      <c r="G26" s="63">
        <v>0</v>
      </c>
      <c r="H26" s="63">
        <v>13</v>
      </c>
      <c r="I26" s="63">
        <v>7.3</v>
      </c>
      <c r="J26" s="63">
        <v>13.2</v>
      </c>
      <c r="K26" s="63">
        <v>18.100000000000001</v>
      </c>
      <c r="L26" s="63">
        <v>7.3</v>
      </c>
      <c r="M26" s="63">
        <v>10.1</v>
      </c>
      <c r="N26" s="63">
        <v>7.8</v>
      </c>
      <c r="O26" s="63">
        <v>0</v>
      </c>
      <c r="P26" s="63">
        <v>0</v>
      </c>
      <c r="Q26" s="63">
        <v>19.100000000000001</v>
      </c>
      <c r="R26" s="5"/>
    </row>
    <row r="27" spans="1:18" ht="18" customHeight="1" x14ac:dyDescent="0.3">
      <c r="A27" s="41" t="s">
        <v>26</v>
      </c>
      <c r="B27" s="39">
        <v>14386</v>
      </c>
      <c r="C27" s="39">
        <v>10439</v>
      </c>
      <c r="D27" s="63">
        <v>36.299999999999997</v>
      </c>
      <c r="E27" s="63">
        <v>0</v>
      </c>
      <c r="F27" s="63">
        <v>40.299999999999997</v>
      </c>
      <c r="G27" s="63">
        <v>13</v>
      </c>
      <c r="H27" s="63">
        <v>0</v>
      </c>
      <c r="I27" s="63">
        <v>2.1</v>
      </c>
      <c r="J27" s="63">
        <v>9.3000000000000007</v>
      </c>
      <c r="K27" s="63">
        <v>17.600000000000001</v>
      </c>
      <c r="L27" s="63">
        <v>3.7</v>
      </c>
      <c r="M27" s="63">
        <v>15</v>
      </c>
      <c r="N27" s="63">
        <v>23.8</v>
      </c>
      <c r="O27" s="63">
        <v>0</v>
      </c>
      <c r="P27" s="63">
        <v>0</v>
      </c>
      <c r="Q27" s="63">
        <v>33.200000000000003</v>
      </c>
      <c r="R27" s="5"/>
    </row>
    <row r="28" spans="1:18" ht="12.75" customHeight="1" x14ac:dyDescent="0.3">
      <c r="A28" s="41" t="s">
        <v>27</v>
      </c>
      <c r="B28" s="39">
        <v>14681</v>
      </c>
      <c r="C28" s="39">
        <v>1012</v>
      </c>
      <c r="D28" s="63">
        <v>24.1</v>
      </c>
      <c r="E28" s="63">
        <v>0</v>
      </c>
      <c r="F28" s="63">
        <v>0</v>
      </c>
      <c r="G28" s="63">
        <v>10.8</v>
      </c>
      <c r="H28" s="63">
        <v>0</v>
      </c>
      <c r="I28" s="63">
        <v>12.4</v>
      </c>
      <c r="J28" s="63">
        <v>15.6</v>
      </c>
      <c r="K28" s="63">
        <v>34.1</v>
      </c>
      <c r="L28" s="63">
        <v>4</v>
      </c>
      <c r="M28" s="63">
        <v>0</v>
      </c>
      <c r="N28" s="63">
        <v>24</v>
      </c>
      <c r="O28" s="63">
        <v>0</v>
      </c>
      <c r="P28" s="63">
        <v>0</v>
      </c>
      <c r="Q28" s="63">
        <v>21.1</v>
      </c>
      <c r="R28" s="5"/>
    </row>
    <row r="29" spans="1:18" ht="12.75" customHeight="1" x14ac:dyDescent="0.3">
      <c r="A29" s="41" t="s">
        <v>28</v>
      </c>
      <c r="B29" s="39">
        <v>31109</v>
      </c>
      <c r="C29" s="39">
        <v>17657</v>
      </c>
      <c r="D29" s="63">
        <v>33.200000000000003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3">
        <v>0</v>
      </c>
      <c r="L29" s="63">
        <v>0</v>
      </c>
      <c r="M29" s="63">
        <v>0</v>
      </c>
      <c r="N29" s="63">
        <v>16.2</v>
      </c>
      <c r="O29" s="63">
        <v>0</v>
      </c>
      <c r="P29" s="63">
        <v>0</v>
      </c>
      <c r="Q29" s="63">
        <v>33.200000000000003</v>
      </c>
      <c r="R29" s="5"/>
    </row>
    <row r="30" spans="1:18" ht="12.75" customHeight="1" x14ac:dyDescent="0.3">
      <c r="A30" s="41" t="s">
        <v>29</v>
      </c>
      <c r="B30" s="39">
        <v>3666</v>
      </c>
      <c r="C30" s="39">
        <v>1648</v>
      </c>
      <c r="D30" s="63">
        <v>22.4</v>
      </c>
      <c r="E30" s="63">
        <v>20.3</v>
      </c>
      <c r="F30" s="63">
        <v>16.600000000000001</v>
      </c>
      <c r="G30" s="63">
        <v>20.5</v>
      </c>
      <c r="H30" s="63">
        <v>0</v>
      </c>
      <c r="I30" s="63">
        <v>13</v>
      </c>
      <c r="J30" s="63">
        <v>14.5</v>
      </c>
      <c r="K30" s="63">
        <v>22.6</v>
      </c>
      <c r="L30" s="63">
        <v>9.5</v>
      </c>
      <c r="M30" s="63">
        <v>8.6</v>
      </c>
      <c r="N30" s="63">
        <v>13.4</v>
      </c>
      <c r="O30" s="63">
        <v>0</v>
      </c>
      <c r="P30" s="63">
        <v>8.3000000000000007</v>
      </c>
      <c r="Q30" s="63">
        <v>18.8</v>
      </c>
      <c r="R30" s="5"/>
    </row>
    <row r="31" spans="1:18" ht="12.75" customHeight="1" x14ac:dyDescent="0.3">
      <c r="A31" s="41" t="s">
        <v>30</v>
      </c>
      <c r="B31" s="39">
        <v>12365</v>
      </c>
      <c r="C31" s="39">
        <v>4223</v>
      </c>
      <c r="D31" s="63">
        <v>22.2</v>
      </c>
      <c r="E31" s="63">
        <v>10.8</v>
      </c>
      <c r="F31" s="63">
        <v>18.5</v>
      </c>
      <c r="G31" s="63">
        <v>17.7</v>
      </c>
      <c r="H31" s="63">
        <v>22</v>
      </c>
      <c r="I31" s="63">
        <v>18.3</v>
      </c>
      <c r="J31" s="63">
        <v>24.5</v>
      </c>
      <c r="K31" s="63">
        <v>21</v>
      </c>
      <c r="L31" s="63">
        <v>14.8</v>
      </c>
      <c r="M31" s="63">
        <v>0</v>
      </c>
      <c r="N31" s="63">
        <v>9</v>
      </c>
      <c r="O31" s="63">
        <v>37</v>
      </c>
      <c r="P31" s="63">
        <v>5.3</v>
      </c>
      <c r="Q31" s="63">
        <v>19.100000000000001</v>
      </c>
      <c r="R31" s="5"/>
    </row>
    <row r="32" spans="1:18" ht="12.75" customHeight="1" x14ac:dyDescent="0.3">
      <c r="A32" s="41" t="s">
        <v>31</v>
      </c>
      <c r="B32" s="39">
        <v>244</v>
      </c>
      <c r="C32" s="39">
        <v>89</v>
      </c>
      <c r="D32" s="63">
        <v>28.1</v>
      </c>
      <c r="E32" s="63">
        <v>0</v>
      </c>
      <c r="F32" s="63">
        <v>0</v>
      </c>
      <c r="G32" s="63">
        <v>22.7</v>
      </c>
      <c r="H32" s="63">
        <v>0</v>
      </c>
      <c r="I32" s="63">
        <v>15.6</v>
      </c>
      <c r="J32" s="63">
        <v>15.1</v>
      </c>
      <c r="K32" s="63">
        <v>26.6</v>
      </c>
      <c r="L32" s="63">
        <v>0</v>
      </c>
      <c r="M32" s="63">
        <v>0</v>
      </c>
      <c r="N32" s="63">
        <v>33.4</v>
      </c>
      <c r="O32" s="63">
        <v>0</v>
      </c>
      <c r="P32" s="63">
        <v>0</v>
      </c>
      <c r="Q32" s="63">
        <v>26.5</v>
      </c>
      <c r="R32" s="5"/>
    </row>
    <row r="33" spans="1:18" ht="12.75" customHeight="1" x14ac:dyDescent="0.3">
      <c r="A33" s="41" t="s">
        <v>32</v>
      </c>
      <c r="B33" s="39">
        <v>4449</v>
      </c>
      <c r="C33" s="39">
        <v>850</v>
      </c>
      <c r="D33" s="63">
        <v>28.5</v>
      </c>
      <c r="E33" s="63">
        <v>15.2</v>
      </c>
      <c r="F33" s="63">
        <v>16.7</v>
      </c>
      <c r="G33" s="63">
        <v>13.2</v>
      </c>
      <c r="H33" s="63">
        <v>19</v>
      </c>
      <c r="I33" s="63">
        <v>16.600000000000001</v>
      </c>
      <c r="J33" s="63">
        <v>10.8</v>
      </c>
      <c r="K33" s="63">
        <v>24.3</v>
      </c>
      <c r="L33" s="63">
        <v>12.7</v>
      </c>
      <c r="M33" s="63">
        <v>1</v>
      </c>
      <c r="N33" s="63">
        <v>12.3</v>
      </c>
      <c r="O33" s="63">
        <v>0</v>
      </c>
      <c r="P33" s="63">
        <v>1.2</v>
      </c>
      <c r="Q33" s="63">
        <v>28.1</v>
      </c>
      <c r="R33" s="5"/>
    </row>
    <row r="34" spans="1:18" ht="12.75" customHeight="1" x14ac:dyDescent="0.3">
      <c r="A34" s="41" t="s">
        <v>33</v>
      </c>
      <c r="B34" s="39">
        <v>982</v>
      </c>
      <c r="C34" s="39">
        <v>406</v>
      </c>
      <c r="D34" s="63">
        <v>25.7</v>
      </c>
      <c r="E34" s="63">
        <v>21.7</v>
      </c>
      <c r="F34" s="63">
        <v>17.7</v>
      </c>
      <c r="G34" s="63">
        <v>17.3</v>
      </c>
      <c r="H34" s="63">
        <v>0</v>
      </c>
      <c r="I34" s="63">
        <v>6</v>
      </c>
      <c r="J34" s="63">
        <v>3.8</v>
      </c>
      <c r="K34" s="63">
        <v>24</v>
      </c>
      <c r="L34" s="63">
        <v>0</v>
      </c>
      <c r="M34" s="63">
        <v>2.9</v>
      </c>
      <c r="N34" s="63">
        <v>4.4000000000000004</v>
      </c>
      <c r="O34" s="63">
        <v>0</v>
      </c>
      <c r="P34" s="63">
        <v>21.8</v>
      </c>
      <c r="Q34" s="63">
        <v>24.2</v>
      </c>
      <c r="R34" s="5"/>
    </row>
    <row r="35" spans="1:18" ht="12.75" customHeight="1" x14ac:dyDescent="0.3">
      <c r="A35" s="41" t="s">
        <v>34</v>
      </c>
      <c r="B35" s="39">
        <v>1478</v>
      </c>
      <c r="C35" s="39">
        <v>159</v>
      </c>
      <c r="D35" s="63">
        <v>27.7</v>
      </c>
      <c r="E35" s="63">
        <v>0</v>
      </c>
      <c r="F35" s="63">
        <v>0</v>
      </c>
      <c r="G35" s="63">
        <v>10.1</v>
      </c>
      <c r="H35" s="63">
        <v>31.6</v>
      </c>
      <c r="I35" s="63">
        <v>10.9</v>
      </c>
      <c r="J35" s="63">
        <v>4</v>
      </c>
      <c r="K35" s="63">
        <v>18.600000000000001</v>
      </c>
      <c r="L35" s="63">
        <v>11.6</v>
      </c>
      <c r="M35" s="63">
        <v>15.3</v>
      </c>
      <c r="N35" s="63">
        <v>17.7</v>
      </c>
      <c r="O35" s="63">
        <v>0</v>
      </c>
      <c r="P35" s="63">
        <v>5.5</v>
      </c>
      <c r="Q35" s="63">
        <v>26</v>
      </c>
      <c r="R35" s="5"/>
    </row>
    <row r="36" spans="1:18" ht="12.75" customHeight="1" x14ac:dyDescent="0.3">
      <c r="A36" s="41" t="s">
        <v>35</v>
      </c>
      <c r="B36" s="39">
        <v>3499</v>
      </c>
      <c r="C36" s="39">
        <v>1233</v>
      </c>
      <c r="D36" s="63">
        <v>27.9</v>
      </c>
      <c r="E36" s="63">
        <v>0</v>
      </c>
      <c r="F36" s="63">
        <v>0</v>
      </c>
      <c r="G36" s="63">
        <v>9.1</v>
      </c>
      <c r="H36" s="63">
        <v>0</v>
      </c>
      <c r="I36" s="63">
        <v>3.1</v>
      </c>
      <c r="J36" s="63">
        <v>14.1</v>
      </c>
      <c r="K36" s="63">
        <v>17</v>
      </c>
      <c r="L36" s="63">
        <v>10.6</v>
      </c>
      <c r="M36" s="63">
        <v>7.1</v>
      </c>
      <c r="N36" s="63">
        <v>0</v>
      </c>
      <c r="O36" s="63">
        <v>0</v>
      </c>
      <c r="P36" s="63">
        <v>0</v>
      </c>
      <c r="Q36" s="63">
        <v>24.3</v>
      </c>
      <c r="R36" s="5"/>
    </row>
    <row r="37" spans="1:18" ht="18" customHeight="1" x14ac:dyDescent="0.3">
      <c r="A37" s="41" t="s">
        <v>36</v>
      </c>
      <c r="B37" s="39">
        <v>2346</v>
      </c>
      <c r="C37" s="39">
        <v>1551</v>
      </c>
      <c r="D37" s="63">
        <v>27.7</v>
      </c>
      <c r="E37" s="63">
        <v>0</v>
      </c>
      <c r="F37" s="63">
        <v>0</v>
      </c>
      <c r="G37" s="63">
        <v>14</v>
      </c>
      <c r="H37" s="63">
        <v>24.3</v>
      </c>
      <c r="I37" s="63">
        <v>6.9</v>
      </c>
      <c r="J37" s="63">
        <v>7</v>
      </c>
      <c r="K37" s="63">
        <v>22.4</v>
      </c>
      <c r="L37" s="63">
        <v>8.3000000000000007</v>
      </c>
      <c r="M37" s="63">
        <v>0</v>
      </c>
      <c r="N37" s="63">
        <v>8.9</v>
      </c>
      <c r="O37" s="63">
        <v>0</v>
      </c>
      <c r="P37" s="63">
        <v>0</v>
      </c>
      <c r="Q37" s="63">
        <v>25.8</v>
      </c>
      <c r="R37" s="5"/>
    </row>
    <row r="38" spans="1:18" ht="12.75" customHeight="1" x14ac:dyDescent="0.3">
      <c r="A38" s="41" t="s">
        <v>37</v>
      </c>
      <c r="B38" s="39">
        <v>5757</v>
      </c>
      <c r="C38" s="39">
        <v>437</v>
      </c>
      <c r="D38" s="63">
        <v>22.8</v>
      </c>
      <c r="E38" s="63">
        <v>0</v>
      </c>
      <c r="F38" s="63">
        <v>0</v>
      </c>
      <c r="G38" s="63">
        <v>18.5</v>
      </c>
      <c r="H38" s="63">
        <v>0</v>
      </c>
      <c r="I38" s="63">
        <v>24.4</v>
      </c>
      <c r="J38" s="63">
        <v>0</v>
      </c>
      <c r="K38" s="63">
        <v>29</v>
      </c>
      <c r="L38" s="63">
        <v>10.199999999999999</v>
      </c>
      <c r="M38" s="63">
        <v>14.1</v>
      </c>
      <c r="N38" s="63">
        <v>0</v>
      </c>
      <c r="O38" s="63">
        <v>0</v>
      </c>
      <c r="P38" s="63">
        <v>13</v>
      </c>
      <c r="Q38" s="63">
        <v>23.5</v>
      </c>
      <c r="R38" s="5"/>
    </row>
    <row r="39" spans="1:18" ht="12.75" customHeight="1" x14ac:dyDescent="0.3">
      <c r="A39" s="41" t="s">
        <v>38</v>
      </c>
      <c r="B39" s="39">
        <v>8205</v>
      </c>
      <c r="C39" s="39">
        <v>516</v>
      </c>
      <c r="D39" s="63">
        <v>28.4</v>
      </c>
      <c r="E39" s="63">
        <v>20</v>
      </c>
      <c r="F39" s="63">
        <v>32</v>
      </c>
      <c r="G39" s="63">
        <v>18</v>
      </c>
      <c r="H39" s="63">
        <v>0</v>
      </c>
      <c r="I39" s="63">
        <v>9</v>
      </c>
      <c r="J39" s="63">
        <v>20</v>
      </c>
      <c r="K39" s="63">
        <v>22.9</v>
      </c>
      <c r="L39" s="63">
        <v>8.5</v>
      </c>
      <c r="M39" s="63">
        <v>0</v>
      </c>
      <c r="N39" s="63">
        <v>0</v>
      </c>
      <c r="O39" s="63">
        <v>0</v>
      </c>
      <c r="P39" s="63">
        <v>0</v>
      </c>
      <c r="Q39" s="63">
        <v>28</v>
      </c>
      <c r="R39" s="5"/>
    </row>
    <row r="40" spans="1:18" ht="12.75" customHeight="1" x14ac:dyDescent="0.3">
      <c r="A40" s="41" t="s">
        <v>39</v>
      </c>
      <c r="B40" s="39">
        <v>84759</v>
      </c>
      <c r="C40" s="39">
        <v>16624</v>
      </c>
      <c r="D40" s="63">
        <v>22.4</v>
      </c>
      <c r="E40" s="63">
        <v>39.1</v>
      </c>
      <c r="F40" s="63">
        <v>0</v>
      </c>
      <c r="G40" s="63">
        <v>12</v>
      </c>
      <c r="H40" s="63">
        <v>0</v>
      </c>
      <c r="I40" s="63">
        <v>2</v>
      </c>
      <c r="J40" s="63">
        <v>0</v>
      </c>
      <c r="K40" s="63">
        <v>19.600000000000001</v>
      </c>
      <c r="L40" s="63">
        <v>1</v>
      </c>
      <c r="M40" s="63">
        <v>7.8</v>
      </c>
      <c r="N40" s="63">
        <v>2</v>
      </c>
      <c r="O40" s="63">
        <v>0</v>
      </c>
      <c r="P40" s="63">
        <v>0</v>
      </c>
      <c r="Q40" s="63">
        <v>22.3</v>
      </c>
      <c r="R40" s="5"/>
    </row>
    <row r="41" spans="1:18" ht="12.75" customHeight="1" x14ac:dyDescent="0.3">
      <c r="A41" s="41" t="s">
        <v>40</v>
      </c>
      <c r="B41" s="39">
        <v>4453</v>
      </c>
      <c r="C41" s="39">
        <v>360</v>
      </c>
      <c r="D41" s="63">
        <v>22.4</v>
      </c>
      <c r="E41" s="63">
        <v>20.7</v>
      </c>
      <c r="F41" s="63">
        <v>0</v>
      </c>
      <c r="G41" s="63">
        <v>15.9</v>
      </c>
      <c r="H41" s="63">
        <v>0</v>
      </c>
      <c r="I41" s="63">
        <v>11.6</v>
      </c>
      <c r="J41" s="63">
        <v>20</v>
      </c>
      <c r="K41" s="63">
        <v>25.6</v>
      </c>
      <c r="L41" s="63">
        <v>0</v>
      </c>
      <c r="M41" s="63">
        <v>44</v>
      </c>
      <c r="N41" s="63">
        <v>9</v>
      </c>
      <c r="O41" s="63">
        <v>0</v>
      </c>
      <c r="P41" s="63">
        <v>0</v>
      </c>
      <c r="Q41" s="63">
        <v>19.2</v>
      </c>
      <c r="R41" s="5"/>
    </row>
    <row r="42" spans="1:18" ht="12.75" customHeight="1" x14ac:dyDescent="0.3">
      <c r="A42" s="41" t="s">
        <v>41</v>
      </c>
      <c r="B42" s="39">
        <v>612</v>
      </c>
      <c r="C42" s="39">
        <v>83</v>
      </c>
      <c r="D42" s="63">
        <v>21.6</v>
      </c>
      <c r="E42" s="63">
        <v>0</v>
      </c>
      <c r="F42" s="63">
        <v>24.4</v>
      </c>
      <c r="G42" s="63">
        <v>14.7</v>
      </c>
      <c r="H42" s="63">
        <v>0</v>
      </c>
      <c r="I42" s="63">
        <v>4.2</v>
      </c>
      <c r="J42" s="63">
        <v>1</v>
      </c>
      <c r="K42" s="63">
        <v>19.899999999999999</v>
      </c>
      <c r="L42" s="63">
        <v>0</v>
      </c>
      <c r="M42" s="63">
        <v>12.2</v>
      </c>
      <c r="N42" s="63">
        <v>17.3</v>
      </c>
      <c r="O42" s="63">
        <v>1</v>
      </c>
      <c r="P42" s="63">
        <v>16.399999999999999</v>
      </c>
      <c r="Q42" s="63">
        <v>21.5</v>
      </c>
      <c r="R42" s="5"/>
    </row>
    <row r="43" spans="1:18" ht="12.75" customHeight="1" x14ac:dyDescent="0.3">
      <c r="A43" s="41" t="s">
        <v>42</v>
      </c>
      <c r="B43" s="39">
        <v>7957</v>
      </c>
      <c r="C43" s="39">
        <v>3368</v>
      </c>
      <c r="D43" s="63">
        <v>25.6</v>
      </c>
      <c r="E43" s="63">
        <v>6</v>
      </c>
      <c r="F43" s="63">
        <v>31.2</v>
      </c>
      <c r="G43" s="63">
        <v>18</v>
      </c>
      <c r="H43" s="63">
        <v>23.3</v>
      </c>
      <c r="I43" s="63">
        <v>16.8</v>
      </c>
      <c r="J43" s="63">
        <v>25.6</v>
      </c>
      <c r="K43" s="63">
        <v>19.8</v>
      </c>
      <c r="L43" s="63">
        <v>10.1</v>
      </c>
      <c r="M43" s="63">
        <v>13.6</v>
      </c>
      <c r="N43" s="63">
        <v>10.3</v>
      </c>
      <c r="O43" s="63">
        <v>0</v>
      </c>
      <c r="P43" s="63">
        <v>11</v>
      </c>
      <c r="Q43" s="63">
        <v>23</v>
      </c>
      <c r="R43" s="5"/>
    </row>
    <row r="44" spans="1:18" ht="12.75" customHeight="1" x14ac:dyDescent="0.3">
      <c r="A44" s="41" t="s">
        <v>43</v>
      </c>
      <c r="B44" s="39">
        <v>1620</v>
      </c>
      <c r="C44" s="39">
        <v>353</v>
      </c>
      <c r="D44" s="63">
        <v>29</v>
      </c>
      <c r="E44" s="63">
        <v>0</v>
      </c>
      <c r="F44" s="63">
        <v>0</v>
      </c>
      <c r="G44" s="63">
        <v>17.2</v>
      </c>
      <c r="H44" s="63">
        <v>24.5</v>
      </c>
      <c r="I44" s="63">
        <v>18.8</v>
      </c>
      <c r="J44" s="63">
        <v>19.7</v>
      </c>
      <c r="K44" s="63">
        <v>25.3</v>
      </c>
      <c r="L44" s="63">
        <v>0</v>
      </c>
      <c r="M44" s="63">
        <v>19.5</v>
      </c>
      <c r="N44" s="63">
        <v>22.2</v>
      </c>
      <c r="O44" s="63">
        <v>0</v>
      </c>
      <c r="P44" s="63">
        <v>0</v>
      </c>
      <c r="Q44" s="63">
        <v>25.7</v>
      </c>
      <c r="R44" s="5"/>
    </row>
    <row r="45" spans="1:18" ht="12.75" customHeight="1" x14ac:dyDescent="0.3">
      <c r="A45" s="41" t="s">
        <v>44</v>
      </c>
      <c r="B45" s="39">
        <v>30163</v>
      </c>
      <c r="C45" s="39">
        <v>11309</v>
      </c>
      <c r="D45" s="63">
        <v>37.299999999999997</v>
      </c>
      <c r="E45" s="63">
        <v>42.5</v>
      </c>
      <c r="F45" s="63">
        <v>51.5</v>
      </c>
      <c r="G45" s="63">
        <v>4.5999999999999996</v>
      </c>
      <c r="H45" s="63">
        <v>12.3</v>
      </c>
      <c r="I45" s="63">
        <v>4.7</v>
      </c>
      <c r="J45" s="63">
        <v>6.8</v>
      </c>
      <c r="K45" s="63">
        <v>18.899999999999999</v>
      </c>
      <c r="L45" s="63">
        <v>13.1</v>
      </c>
      <c r="M45" s="63">
        <v>6.2</v>
      </c>
      <c r="N45" s="63">
        <v>6.5</v>
      </c>
      <c r="O45" s="63">
        <v>0</v>
      </c>
      <c r="P45" s="63">
        <v>2.2999999999999998</v>
      </c>
      <c r="Q45" s="63">
        <v>33.5</v>
      </c>
      <c r="R45" s="5"/>
    </row>
    <row r="46" spans="1:18" ht="12.75" customHeight="1" x14ac:dyDescent="0.3">
      <c r="A46" s="41" t="s">
        <v>45</v>
      </c>
      <c r="B46" s="39">
        <v>15781</v>
      </c>
      <c r="C46" s="39">
        <v>4241</v>
      </c>
      <c r="D46" s="63">
        <v>24.7</v>
      </c>
      <c r="E46" s="63">
        <v>16</v>
      </c>
      <c r="F46" s="63">
        <v>15.8</v>
      </c>
      <c r="G46" s="63">
        <v>0</v>
      </c>
      <c r="H46" s="63">
        <v>1</v>
      </c>
      <c r="I46" s="63">
        <v>6.5</v>
      </c>
      <c r="J46" s="63">
        <v>11.5</v>
      </c>
      <c r="K46" s="63">
        <v>15.6</v>
      </c>
      <c r="L46" s="63">
        <v>8.4</v>
      </c>
      <c r="M46" s="63">
        <v>20.5</v>
      </c>
      <c r="N46" s="63">
        <v>9.9</v>
      </c>
      <c r="O46" s="63">
        <v>0</v>
      </c>
      <c r="P46" s="63">
        <v>1.8</v>
      </c>
      <c r="Q46" s="63">
        <v>18.8</v>
      </c>
      <c r="R46" s="5"/>
    </row>
    <row r="47" spans="1:18" ht="18" customHeight="1" x14ac:dyDescent="0.3">
      <c r="A47" s="41" t="s">
        <v>46</v>
      </c>
      <c r="B47" s="39">
        <v>4134</v>
      </c>
      <c r="C47" s="39">
        <v>56</v>
      </c>
      <c r="D47" s="62">
        <v>18.600000000000001</v>
      </c>
      <c r="E47" s="64">
        <v>30</v>
      </c>
      <c r="F47" s="64">
        <v>0</v>
      </c>
      <c r="G47" s="64">
        <v>20</v>
      </c>
      <c r="H47" s="64">
        <v>0</v>
      </c>
      <c r="I47" s="64">
        <v>20.5</v>
      </c>
      <c r="J47" s="64">
        <v>20</v>
      </c>
      <c r="K47" s="64">
        <v>27.7</v>
      </c>
      <c r="L47" s="64">
        <v>30</v>
      </c>
      <c r="M47" s="64">
        <v>0</v>
      </c>
      <c r="N47" s="64">
        <v>30</v>
      </c>
      <c r="O47" s="64">
        <v>0</v>
      </c>
      <c r="P47" s="64">
        <v>0</v>
      </c>
      <c r="Q47" s="64">
        <v>23.7</v>
      </c>
      <c r="R47" s="5"/>
    </row>
    <row r="48" spans="1:18" ht="12.75" customHeight="1" x14ac:dyDescent="0.3">
      <c r="A48" s="41" t="s">
        <v>47</v>
      </c>
      <c r="B48" s="39">
        <v>1571</v>
      </c>
      <c r="C48" s="39">
        <v>988</v>
      </c>
      <c r="D48" s="62">
        <v>20.399999999999999</v>
      </c>
      <c r="E48" s="64">
        <v>0</v>
      </c>
      <c r="F48" s="64">
        <v>0</v>
      </c>
      <c r="G48" s="64">
        <v>14</v>
      </c>
      <c r="H48" s="64">
        <v>15</v>
      </c>
      <c r="I48" s="64">
        <v>7.5</v>
      </c>
      <c r="J48" s="64">
        <v>3.5</v>
      </c>
      <c r="K48" s="64">
        <v>19.2</v>
      </c>
      <c r="L48" s="64">
        <v>19.7</v>
      </c>
      <c r="M48" s="64">
        <v>12.2</v>
      </c>
      <c r="N48" s="64">
        <v>15.5</v>
      </c>
      <c r="O48" s="64">
        <v>0</v>
      </c>
      <c r="P48" s="64">
        <v>19.8</v>
      </c>
      <c r="Q48" s="64">
        <v>23.3</v>
      </c>
      <c r="R48" s="5"/>
    </row>
    <row r="49" spans="1:18" ht="12.75" customHeight="1" x14ac:dyDescent="0.3">
      <c r="A49" s="41" t="s">
        <v>48</v>
      </c>
      <c r="B49" s="39">
        <v>2668</v>
      </c>
      <c r="C49" s="39">
        <v>482</v>
      </c>
      <c r="D49" s="62">
        <v>21.6</v>
      </c>
      <c r="E49" s="64">
        <v>0</v>
      </c>
      <c r="F49" s="64">
        <v>0</v>
      </c>
      <c r="G49" s="64">
        <v>0</v>
      </c>
      <c r="H49" s="64">
        <v>0</v>
      </c>
      <c r="I49" s="64">
        <v>3.7</v>
      </c>
      <c r="J49" s="64">
        <v>0</v>
      </c>
      <c r="K49" s="64">
        <v>13</v>
      </c>
      <c r="L49" s="64">
        <v>0</v>
      </c>
      <c r="M49" s="64">
        <v>3</v>
      </c>
      <c r="N49" s="64">
        <v>7.6</v>
      </c>
      <c r="O49" s="64">
        <v>0</v>
      </c>
      <c r="P49" s="64">
        <v>4.0999999999999996</v>
      </c>
      <c r="Q49" s="64">
        <v>19.399999999999999</v>
      </c>
      <c r="R49" s="5"/>
    </row>
    <row r="50" spans="1:18" ht="12.75" customHeight="1" x14ac:dyDescent="0.3">
      <c r="A50" s="41" t="s">
        <v>49</v>
      </c>
      <c r="B50" s="39">
        <v>359</v>
      </c>
      <c r="C50" s="39">
        <v>251</v>
      </c>
      <c r="D50" s="62">
        <v>22.7</v>
      </c>
      <c r="E50" s="64">
        <v>0</v>
      </c>
      <c r="F50" s="64">
        <v>21.6</v>
      </c>
      <c r="G50" s="64">
        <v>0</v>
      </c>
      <c r="H50" s="64">
        <v>24</v>
      </c>
      <c r="I50" s="64">
        <v>7.4</v>
      </c>
      <c r="J50" s="64">
        <v>19.7</v>
      </c>
      <c r="K50" s="64">
        <v>15.4</v>
      </c>
      <c r="L50" s="64">
        <v>0</v>
      </c>
      <c r="M50" s="64">
        <v>5</v>
      </c>
      <c r="N50" s="64">
        <v>16.100000000000001</v>
      </c>
      <c r="O50" s="64">
        <v>0</v>
      </c>
      <c r="P50" s="64">
        <v>0</v>
      </c>
      <c r="Q50" s="64">
        <v>20.9</v>
      </c>
      <c r="R50" s="5"/>
    </row>
    <row r="51" spans="1:18" ht="12.75" customHeight="1" x14ac:dyDescent="0.3">
      <c r="A51" s="41" t="s">
        <v>50</v>
      </c>
      <c r="B51" s="39">
        <v>4852</v>
      </c>
      <c r="C51" s="39">
        <v>1929</v>
      </c>
      <c r="D51" s="62">
        <v>23.5</v>
      </c>
      <c r="E51" s="64">
        <v>0</v>
      </c>
      <c r="F51" s="64">
        <v>0</v>
      </c>
      <c r="G51" s="64">
        <v>26.4</v>
      </c>
      <c r="H51" s="64">
        <v>0</v>
      </c>
      <c r="I51" s="64">
        <v>13</v>
      </c>
      <c r="J51" s="64">
        <v>3.6</v>
      </c>
      <c r="K51" s="64">
        <v>19.399999999999999</v>
      </c>
      <c r="L51" s="64">
        <v>4.8</v>
      </c>
      <c r="M51" s="64">
        <v>6.6</v>
      </c>
      <c r="N51" s="64">
        <v>29.1</v>
      </c>
      <c r="O51" s="64">
        <v>0</v>
      </c>
      <c r="P51" s="64">
        <v>5.6</v>
      </c>
      <c r="Q51" s="64">
        <v>21.3</v>
      </c>
      <c r="R51" s="5"/>
    </row>
    <row r="52" spans="1:18" ht="12.75" customHeight="1" x14ac:dyDescent="0.3">
      <c r="A52" s="41" t="s">
        <v>51</v>
      </c>
      <c r="B52" s="39">
        <v>6323</v>
      </c>
      <c r="C52" s="39">
        <v>289</v>
      </c>
      <c r="D52" s="62">
        <v>21.8</v>
      </c>
      <c r="E52" s="64">
        <v>32</v>
      </c>
      <c r="F52" s="64">
        <v>20.6</v>
      </c>
      <c r="G52" s="64">
        <v>0</v>
      </c>
      <c r="H52" s="64">
        <v>0</v>
      </c>
      <c r="I52" s="64">
        <v>0</v>
      </c>
      <c r="J52" s="64">
        <v>0</v>
      </c>
      <c r="K52" s="64">
        <v>0</v>
      </c>
      <c r="L52" s="64">
        <v>0</v>
      </c>
      <c r="M52" s="64">
        <v>0</v>
      </c>
      <c r="N52" s="64">
        <v>0</v>
      </c>
      <c r="O52" s="64">
        <v>0</v>
      </c>
      <c r="P52" s="64">
        <v>0</v>
      </c>
      <c r="Q52" s="64">
        <v>22.2</v>
      </c>
      <c r="R52" s="5"/>
    </row>
    <row r="53" spans="1:18" ht="12.75" customHeight="1" x14ac:dyDescent="0.3">
      <c r="A53" s="41" t="s">
        <v>52</v>
      </c>
      <c r="B53" s="39">
        <v>1004</v>
      </c>
      <c r="C53" s="39">
        <v>359</v>
      </c>
      <c r="D53" s="62">
        <v>12.9</v>
      </c>
      <c r="E53" s="64">
        <v>0</v>
      </c>
      <c r="F53" s="64">
        <v>13</v>
      </c>
      <c r="G53" s="64">
        <v>9.4</v>
      </c>
      <c r="H53" s="64">
        <v>18.399999999999999</v>
      </c>
      <c r="I53" s="64">
        <v>19.399999999999999</v>
      </c>
      <c r="J53" s="64">
        <v>0</v>
      </c>
      <c r="K53" s="64">
        <v>25.2</v>
      </c>
      <c r="L53" s="64">
        <v>10.5</v>
      </c>
      <c r="M53" s="64">
        <v>7.3</v>
      </c>
      <c r="N53" s="64">
        <v>10.5</v>
      </c>
      <c r="O53" s="64">
        <v>0</v>
      </c>
      <c r="P53" s="64">
        <v>8.1999999999999993</v>
      </c>
      <c r="Q53" s="64">
        <v>13.3</v>
      </c>
      <c r="R53" s="5"/>
    </row>
    <row r="54" spans="1:18" ht="12.75" customHeight="1" x14ac:dyDescent="0.3">
      <c r="A54" s="41" t="s">
        <v>53</v>
      </c>
      <c r="B54" s="39">
        <v>988</v>
      </c>
      <c r="C54" s="39">
        <v>354</v>
      </c>
      <c r="D54" s="62">
        <v>29.8</v>
      </c>
      <c r="E54" s="64">
        <v>0</v>
      </c>
      <c r="F54" s="64">
        <v>0</v>
      </c>
      <c r="G54" s="64">
        <v>17.100000000000001</v>
      </c>
      <c r="H54" s="64">
        <v>0</v>
      </c>
      <c r="I54" s="64">
        <v>5.5</v>
      </c>
      <c r="J54" s="64">
        <v>14.9</v>
      </c>
      <c r="K54" s="64">
        <v>19.7</v>
      </c>
      <c r="L54" s="64">
        <v>8.9</v>
      </c>
      <c r="M54" s="64">
        <v>1.6</v>
      </c>
      <c r="N54" s="64">
        <v>11</v>
      </c>
      <c r="O54" s="64">
        <v>0</v>
      </c>
      <c r="P54" s="64">
        <v>0</v>
      </c>
      <c r="Q54" s="64">
        <v>28.1</v>
      </c>
      <c r="R54" s="5"/>
    </row>
    <row r="55" spans="1:18" ht="12.75" customHeight="1" x14ac:dyDescent="0.3">
      <c r="A55" s="41" t="s">
        <v>54</v>
      </c>
      <c r="B55" s="39">
        <v>60</v>
      </c>
      <c r="C55" s="39">
        <v>1</v>
      </c>
      <c r="D55" s="62">
        <v>28.8</v>
      </c>
      <c r="E55" s="64">
        <v>36.299999999999997</v>
      </c>
      <c r="F55" s="64">
        <v>0</v>
      </c>
      <c r="G55" s="64">
        <v>20</v>
      </c>
      <c r="H55" s="64">
        <v>0</v>
      </c>
      <c r="I55" s="64">
        <v>0</v>
      </c>
      <c r="J55" s="64">
        <v>0</v>
      </c>
      <c r="K55" s="64">
        <v>0</v>
      </c>
      <c r="L55" s="64">
        <v>2</v>
      </c>
      <c r="M55" s="64">
        <v>0</v>
      </c>
      <c r="N55" s="64">
        <v>0</v>
      </c>
      <c r="O55" s="64">
        <v>0</v>
      </c>
      <c r="P55" s="64">
        <v>0</v>
      </c>
      <c r="Q55" s="64">
        <v>30.1</v>
      </c>
      <c r="R55" s="5"/>
    </row>
    <row r="56" spans="1:18" ht="12.75" customHeight="1" x14ac:dyDescent="0.3">
      <c r="A56" s="41" t="s">
        <v>55</v>
      </c>
      <c r="B56" s="39">
        <v>8174</v>
      </c>
      <c r="C56" s="39">
        <v>1349</v>
      </c>
      <c r="D56" s="62">
        <v>30.8</v>
      </c>
      <c r="E56" s="64">
        <v>0</v>
      </c>
      <c r="F56" s="64">
        <v>0</v>
      </c>
      <c r="G56" s="64">
        <v>6</v>
      </c>
      <c r="H56" s="64">
        <v>26.3</v>
      </c>
      <c r="I56" s="64">
        <v>27.1</v>
      </c>
      <c r="J56" s="64">
        <v>19.899999999999999</v>
      </c>
      <c r="K56" s="64">
        <v>24</v>
      </c>
      <c r="L56" s="64">
        <v>13.2</v>
      </c>
      <c r="M56" s="64">
        <v>16.600000000000001</v>
      </c>
      <c r="N56" s="64">
        <v>12.3</v>
      </c>
      <c r="O56" s="64">
        <v>0</v>
      </c>
      <c r="P56" s="64">
        <v>2</v>
      </c>
      <c r="Q56" s="64">
        <v>30.6</v>
      </c>
      <c r="R56" s="5"/>
    </row>
    <row r="57" spans="1:18" ht="18" customHeight="1" x14ac:dyDescent="0.3">
      <c r="A57" s="41" t="s">
        <v>56</v>
      </c>
      <c r="B57" s="39">
        <v>36619</v>
      </c>
      <c r="C57" s="39">
        <v>13301</v>
      </c>
      <c r="D57" s="62">
        <v>35.799999999999997</v>
      </c>
      <c r="E57" s="64">
        <v>19.899999999999999</v>
      </c>
      <c r="F57" s="64">
        <v>0</v>
      </c>
      <c r="G57" s="64">
        <v>14.8</v>
      </c>
      <c r="H57" s="64">
        <v>9.4</v>
      </c>
      <c r="I57" s="64">
        <v>17.8</v>
      </c>
      <c r="J57" s="64">
        <v>7.5</v>
      </c>
      <c r="K57" s="64">
        <v>22.7</v>
      </c>
      <c r="L57" s="64">
        <v>13.5</v>
      </c>
      <c r="M57" s="64">
        <v>11.9</v>
      </c>
      <c r="N57" s="64">
        <v>10.7</v>
      </c>
      <c r="O57" s="64">
        <v>0</v>
      </c>
      <c r="P57" s="64">
        <v>7.8</v>
      </c>
      <c r="Q57" s="64">
        <v>33</v>
      </c>
      <c r="R57" s="5"/>
    </row>
    <row r="58" spans="1:18" ht="12.75" customHeight="1" x14ac:dyDescent="0.3">
      <c r="A58" s="41" t="s">
        <v>57</v>
      </c>
      <c r="B58" s="39">
        <v>1372</v>
      </c>
      <c r="C58" s="39">
        <v>499</v>
      </c>
      <c r="D58" s="62">
        <v>24.3</v>
      </c>
      <c r="E58" s="64">
        <v>23</v>
      </c>
      <c r="F58" s="64">
        <v>32.9</v>
      </c>
      <c r="G58" s="64">
        <v>18.600000000000001</v>
      </c>
      <c r="H58" s="64">
        <v>0</v>
      </c>
      <c r="I58" s="64">
        <v>14.9</v>
      </c>
      <c r="J58" s="64">
        <v>18.600000000000001</v>
      </c>
      <c r="K58" s="64">
        <v>26.5</v>
      </c>
      <c r="L58" s="64">
        <v>0</v>
      </c>
      <c r="M58" s="64">
        <v>18.3</v>
      </c>
      <c r="N58" s="64">
        <v>17.2</v>
      </c>
      <c r="O58" s="64">
        <v>0</v>
      </c>
      <c r="P58" s="64">
        <v>14.3</v>
      </c>
      <c r="Q58" s="64">
        <v>22</v>
      </c>
      <c r="R58" s="5"/>
    </row>
    <row r="59" spans="1:18" ht="12.75" customHeight="1" x14ac:dyDescent="0.3">
      <c r="A59" s="41" t="s">
        <v>58</v>
      </c>
      <c r="B59" s="39">
        <v>6538</v>
      </c>
      <c r="C59" s="39">
        <v>4786</v>
      </c>
      <c r="D59" s="62">
        <v>27.7</v>
      </c>
      <c r="E59" s="64">
        <v>0</v>
      </c>
      <c r="F59" s="64">
        <v>18</v>
      </c>
      <c r="G59" s="64">
        <v>17.100000000000001</v>
      </c>
      <c r="H59" s="64">
        <v>0</v>
      </c>
      <c r="I59" s="64">
        <v>17.100000000000001</v>
      </c>
      <c r="J59" s="64">
        <v>0</v>
      </c>
      <c r="K59" s="64">
        <v>23.2</v>
      </c>
      <c r="L59" s="64">
        <v>9.8000000000000007</v>
      </c>
      <c r="M59" s="64">
        <v>6.4</v>
      </c>
      <c r="N59" s="64">
        <v>8.8000000000000007</v>
      </c>
      <c r="O59" s="64">
        <v>0</v>
      </c>
      <c r="P59" s="64">
        <v>20.5</v>
      </c>
      <c r="Q59" s="64">
        <v>24.4</v>
      </c>
      <c r="R59" s="5"/>
    </row>
    <row r="60" spans="1:18" ht="12.75" customHeight="1" x14ac:dyDescent="0.3">
      <c r="A60" s="42" t="s">
        <v>59</v>
      </c>
      <c r="B60" s="46">
        <v>262</v>
      </c>
      <c r="C60" s="46">
        <v>227</v>
      </c>
      <c r="D60" s="65">
        <v>19.7</v>
      </c>
      <c r="E60" s="66">
        <v>15</v>
      </c>
      <c r="F60" s="66">
        <v>13</v>
      </c>
      <c r="G60" s="66">
        <v>21.7</v>
      </c>
      <c r="H60" s="66">
        <v>0</v>
      </c>
      <c r="I60" s="66">
        <v>12</v>
      </c>
      <c r="J60" s="66">
        <v>0</v>
      </c>
      <c r="K60" s="66">
        <v>21.5</v>
      </c>
      <c r="L60" s="66">
        <v>15</v>
      </c>
      <c r="M60" s="66">
        <v>19.5</v>
      </c>
      <c r="N60" s="66">
        <v>19.5</v>
      </c>
      <c r="O60" s="66">
        <v>0</v>
      </c>
      <c r="P60" s="66">
        <v>0</v>
      </c>
      <c r="Q60" s="66">
        <v>23.4</v>
      </c>
      <c r="R60" s="5"/>
    </row>
    <row r="61" spans="1:18" ht="12.75" customHeight="1" x14ac:dyDescent="0.25">
      <c r="A61" s="276" t="s">
        <v>263</v>
      </c>
      <c r="B61" s="276"/>
      <c r="C61" s="276"/>
      <c r="D61" s="276"/>
      <c r="E61" s="276"/>
      <c r="F61" s="276"/>
      <c r="G61" s="276"/>
      <c r="H61" s="276"/>
      <c r="I61" s="276"/>
      <c r="J61" s="276"/>
      <c r="K61" s="276"/>
      <c r="L61" s="276"/>
      <c r="M61" s="276"/>
      <c r="N61" s="276"/>
      <c r="O61" s="276"/>
      <c r="P61" s="276"/>
      <c r="Q61" s="276"/>
    </row>
    <row r="62" spans="1:18" ht="15" customHeight="1" x14ac:dyDescent="0.25">
      <c r="A62" s="161" t="s">
        <v>259</v>
      </c>
    </row>
  </sheetData>
  <phoneticPr fontId="0" type="noConversion"/>
  <printOptions horizontalCentered="1"/>
  <pageMargins left="0.25" right="0.25" top="0.25" bottom="0.25" header="0.5" footer="0.5"/>
  <pageSetup scale="6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M63"/>
  <sheetViews>
    <sheetView topLeftCell="A46" zoomScale="85" zoomScaleNormal="85" zoomScaleSheetLayoutView="100" workbookViewId="0">
      <selection activeCell="A63" sqref="A63"/>
    </sheetView>
  </sheetViews>
  <sheetFormatPr defaultColWidth="9.08984375" defaultRowHeight="12.5" x14ac:dyDescent="0.25"/>
  <cols>
    <col min="1" max="3" width="15.6328125" style="2" customWidth="1"/>
    <col min="4" max="4" width="1.6328125" style="146" hidden="1" customWidth="1"/>
    <col min="5" max="5" width="15.6328125" style="146" hidden="1" customWidth="1"/>
    <col min="6" max="6" width="19.08984375" style="3" customWidth="1"/>
    <col min="7" max="7" width="14" style="3" customWidth="1"/>
    <col min="8" max="11" width="14" style="2" customWidth="1"/>
    <col min="12" max="16384" width="9.08984375" style="2"/>
  </cols>
  <sheetData>
    <row r="1" spans="1:12" s="109" customFormat="1" ht="13" x14ac:dyDescent="0.3">
      <c r="A1" s="176" t="s">
        <v>204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2" s="109" customFormat="1" ht="13" x14ac:dyDescent="0.3">
      <c r="A2" s="176" t="s">
        <v>205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2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</row>
    <row r="4" spans="1:12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12" s="146" customFormat="1" ht="20" customHeight="1" x14ac:dyDescent="0.25">
      <c r="B5" s="202" t="s">
        <v>89</v>
      </c>
      <c r="C5" s="195"/>
      <c r="D5" s="168"/>
      <c r="F5" s="194" t="s">
        <v>254</v>
      </c>
      <c r="G5" s="203"/>
      <c r="H5" s="203"/>
      <c r="I5" s="203"/>
      <c r="J5" s="203"/>
      <c r="K5" s="203"/>
    </row>
    <row r="6" spans="1:12" s="3" customFormat="1" ht="54" customHeight="1" x14ac:dyDescent="0.3">
      <c r="A6" s="165" t="s">
        <v>0</v>
      </c>
      <c r="B6" s="21" t="s">
        <v>113</v>
      </c>
      <c r="C6" s="101" t="s">
        <v>261</v>
      </c>
      <c r="D6" s="170"/>
      <c r="E6" s="165" t="str">
        <f>A6</f>
        <v>STATE</v>
      </c>
      <c r="F6" s="167" t="s">
        <v>271</v>
      </c>
      <c r="G6" s="21" t="s">
        <v>109</v>
      </c>
      <c r="H6" s="21" t="s">
        <v>118</v>
      </c>
      <c r="I6" s="21" t="s">
        <v>108</v>
      </c>
      <c r="J6" s="21" t="s">
        <v>110</v>
      </c>
      <c r="K6" s="21" t="s">
        <v>111</v>
      </c>
      <c r="L6" s="3" t="s">
        <v>4</v>
      </c>
    </row>
    <row r="7" spans="1:12" ht="12.75" customHeight="1" x14ac:dyDescent="0.3">
      <c r="A7" s="33" t="s">
        <v>3</v>
      </c>
      <c r="B7" s="67">
        <f>SUM(B8:B61)</f>
        <v>511143</v>
      </c>
      <c r="C7" s="225">
        <f>SUM(C8:C61)</f>
        <v>172053</v>
      </c>
      <c r="D7" s="170"/>
      <c r="E7" s="178" t="str">
        <f>A7</f>
        <v>United States</v>
      </c>
      <c r="F7" s="251">
        <f t="shared" ref="F7:K7" si="0">SUM(F8:F61)</f>
        <v>339090</v>
      </c>
      <c r="G7" s="68">
        <f t="shared" si="0"/>
        <v>293599</v>
      </c>
      <c r="H7" s="60">
        <f t="shared" si="0"/>
        <v>18613</v>
      </c>
      <c r="I7" s="60">
        <f t="shared" si="0"/>
        <v>17869</v>
      </c>
      <c r="J7" s="60">
        <f t="shared" si="0"/>
        <v>8480</v>
      </c>
      <c r="K7" s="60">
        <f t="shared" si="0"/>
        <v>538</v>
      </c>
    </row>
    <row r="8" spans="1:12" ht="18" customHeight="1" x14ac:dyDescent="0.3">
      <c r="A8" s="41" t="s">
        <v>7</v>
      </c>
      <c r="B8" s="39">
        <v>2084</v>
      </c>
      <c r="C8" s="56">
        <v>743</v>
      </c>
      <c r="D8" s="169"/>
      <c r="E8" s="172" t="str">
        <f>A8</f>
        <v>Alabama</v>
      </c>
      <c r="F8" s="69">
        <v>1342</v>
      </c>
      <c r="G8" s="69">
        <v>1271</v>
      </c>
      <c r="H8" s="39">
        <v>22</v>
      </c>
      <c r="I8" s="39">
        <v>33</v>
      </c>
      <c r="J8" s="39">
        <v>17</v>
      </c>
      <c r="K8" s="39">
        <v>1</v>
      </c>
    </row>
    <row r="9" spans="1:12" ht="12.75" customHeight="1" x14ac:dyDescent="0.3">
      <c r="A9" s="41" t="s">
        <v>8</v>
      </c>
      <c r="B9" s="39">
        <v>1002</v>
      </c>
      <c r="C9" s="56">
        <v>308</v>
      </c>
      <c r="D9" s="169"/>
      <c r="E9" s="172" t="str">
        <f t="shared" ref="E9:E63" si="1">A9</f>
        <v>Alaska</v>
      </c>
      <c r="F9" s="69">
        <v>694</v>
      </c>
      <c r="G9" s="69">
        <v>548</v>
      </c>
      <c r="H9" s="39">
        <v>71</v>
      </c>
      <c r="I9" s="39">
        <v>51</v>
      </c>
      <c r="J9" s="39">
        <v>24</v>
      </c>
      <c r="K9" s="44">
        <v>0</v>
      </c>
    </row>
    <row r="10" spans="1:12" ht="12.75" customHeight="1" x14ac:dyDescent="0.3">
      <c r="A10" s="41" t="s">
        <v>9</v>
      </c>
      <c r="B10" s="39">
        <v>1991</v>
      </c>
      <c r="C10" s="56">
        <v>234</v>
      </c>
      <c r="D10" s="169"/>
      <c r="E10" s="172" t="str">
        <f t="shared" si="1"/>
        <v>Arizona</v>
      </c>
      <c r="F10" s="69">
        <v>1757</v>
      </c>
      <c r="G10" s="69">
        <v>1656</v>
      </c>
      <c r="H10" s="39">
        <v>37</v>
      </c>
      <c r="I10" s="39">
        <v>45</v>
      </c>
      <c r="J10" s="39">
        <v>18</v>
      </c>
      <c r="K10" s="39">
        <v>1</v>
      </c>
    </row>
    <row r="11" spans="1:12" ht="12.75" customHeight="1" x14ac:dyDescent="0.3">
      <c r="A11" s="41" t="s">
        <v>10</v>
      </c>
      <c r="B11" s="39">
        <v>636</v>
      </c>
      <c r="C11" s="56">
        <v>90</v>
      </c>
      <c r="D11" s="169"/>
      <c r="E11" s="172" t="str">
        <f t="shared" si="1"/>
        <v>Arkansas</v>
      </c>
      <c r="F11" s="69">
        <v>546</v>
      </c>
      <c r="G11" s="69">
        <v>493</v>
      </c>
      <c r="H11" s="39">
        <v>28</v>
      </c>
      <c r="I11" s="39">
        <v>21</v>
      </c>
      <c r="J11" s="39">
        <v>4</v>
      </c>
      <c r="K11" s="44">
        <v>0</v>
      </c>
    </row>
    <row r="12" spans="1:12" ht="12.75" customHeight="1" x14ac:dyDescent="0.3">
      <c r="A12" s="41" t="s">
        <v>11</v>
      </c>
      <c r="B12" s="39">
        <v>188162</v>
      </c>
      <c r="C12" s="56">
        <v>98062</v>
      </c>
      <c r="D12" s="169"/>
      <c r="E12" s="172" t="str">
        <f t="shared" si="1"/>
        <v>California</v>
      </c>
      <c r="F12" s="69">
        <v>90100</v>
      </c>
      <c r="G12" s="69">
        <v>73363</v>
      </c>
      <c r="H12" s="39">
        <v>6008</v>
      </c>
      <c r="I12" s="39">
        <v>6892</v>
      </c>
      <c r="J12" s="39">
        <v>3447</v>
      </c>
      <c r="K12" s="39">
        <v>390</v>
      </c>
    </row>
    <row r="13" spans="1:12" ht="12.75" customHeight="1" x14ac:dyDescent="0.3">
      <c r="A13" s="41" t="s">
        <v>12</v>
      </c>
      <c r="B13" s="39">
        <v>6081</v>
      </c>
      <c r="C13" s="56">
        <v>2694</v>
      </c>
      <c r="D13" s="169"/>
      <c r="E13" s="172" t="str">
        <f t="shared" si="1"/>
        <v>Colorado</v>
      </c>
      <c r="F13" s="69">
        <v>3386</v>
      </c>
      <c r="G13" s="69">
        <v>1244</v>
      </c>
      <c r="H13" s="39">
        <v>1332</v>
      </c>
      <c r="I13" s="39">
        <v>538</v>
      </c>
      <c r="J13" s="39">
        <v>265</v>
      </c>
      <c r="K13" s="39">
        <v>7</v>
      </c>
    </row>
    <row r="14" spans="1:12" ht="12.75" customHeight="1" x14ac:dyDescent="0.3">
      <c r="A14" s="41" t="s">
        <v>13</v>
      </c>
      <c r="B14" s="39">
        <v>2417</v>
      </c>
      <c r="C14" s="56">
        <v>81</v>
      </c>
      <c r="D14" s="169"/>
      <c r="E14" s="172" t="str">
        <f t="shared" si="1"/>
        <v xml:space="preserve">Connecticut </v>
      </c>
      <c r="F14" s="69">
        <v>2336</v>
      </c>
      <c r="G14" s="69">
        <v>2267</v>
      </c>
      <c r="H14" s="39">
        <v>23</v>
      </c>
      <c r="I14" s="39">
        <v>36</v>
      </c>
      <c r="J14" s="39">
        <v>7</v>
      </c>
      <c r="K14" s="44">
        <v>3</v>
      </c>
    </row>
    <row r="15" spans="1:12" ht="12.75" customHeight="1" x14ac:dyDescent="0.3">
      <c r="A15" s="41" t="s">
        <v>14</v>
      </c>
      <c r="B15" s="39">
        <v>381</v>
      </c>
      <c r="C15" s="56">
        <v>99</v>
      </c>
      <c r="D15" s="169"/>
      <c r="E15" s="172" t="str">
        <f t="shared" si="1"/>
        <v>Delaware</v>
      </c>
      <c r="F15" s="69">
        <v>282</v>
      </c>
      <c r="G15" s="69">
        <v>259</v>
      </c>
      <c r="H15" s="39">
        <v>9</v>
      </c>
      <c r="I15" s="39">
        <v>11</v>
      </c>
      <c r="J15" s="39">
        <v>4</v>
      </c>
      <c r="K15" s="44">
        <v>0</v>
      </c>
    </row>
    <row r="16" spans="1:12" ht="12.75" customHeight="1" x14ac:dyDescent="0.3">
      <c r="A16" s="41" t="s">
        <v>76</v>
      </c>
      <c r="B16" s="39">
        <v>3863</v>
      </c>
      <c r="C16" s="56">
        <v>580</v>
      </c>
      <c r="D16" s="169"/>
      <c r="E16" s="172" t="str">
        <f t="shared" si="1"/>
        <v>District of Col.</v>
      </c>
      <c r="F16" s="69">
        <v>3283</v>
      </c>
      <c r="G16" s="69">
        <v>3177</v>
      </c>
      <c r="H16" s="39">
        <v>30</v>
      </c>
      <c r="I16" s="39">
        <v>48</v>
      </c>
      <c r="J16" s="39">
        <v>26</v>
      </c>
      <c r="K16" s="39">
        <v>3</v>
      </c>
    </row>
    <row r="17" spans="1:13" ht="12.75" customHeight="1" x14ac:dyDescent="0.3">
      <c r="A17" s="41" t="s">
        <v>15</v>
      </c>
      <c r="B17" s="39">
        <v>7945</v>
      </c>
      <c r="C17" s="56">
        <v>274</v>
      </c>
      <c r="D17" s="169"/>
      <c r="E17" s="172" t="str">
        <f t="shared" si="1"/>
        <v>Florida</v>
      </c>
      <c r="F17" s="69">
        <v>7671</v>
      </c>
      <c r="G17" s="69">
        <v>7180</v>
      </c>
      <c r="H17" s="39">
        <v>206</v>
      </c>
      <c r="I17" s="39">
        <v>184</v>
      </c>
      <c r="J17" s="39">
        <v>64</v>
      </c>
      <c r="K17" s="44">
        <v>37</v>
      </c>
    </row>
    <row r="18" spans="1:13" ht="18" customHeight="1" x14ac:dyDescent="0.3">
      <c r="A18" s="41" t="s">
        <v>16</v>
      </c>
      <c r="B18" s="39">
        <v>1386</v>
      </c>
      <c r="C18" s="56">
        <v>64</v>
      </c>
      <c r="D18" s="169"/>
      <c r="E18" s="172" t="str">
        <f t="shared" si="1"/>
        <v>Georgia</v>
      </c>
      <c r="F18" s="69">
        <v>1321</v>
      </c>
      <c r="G18" s="69">
        <v>1276</v>
      </c>
      <c r="H18" s="39">
        <v>20</v>
      </c>
      <c r="I18" s="39">
        <v>19</v>
      </c>
      <c r="J18" s="39">
        <v>6</v>
      </c>
      <c r="K18" s="44">
        <v>0</v>
      </c>
      <c r="M18" s="55"/>
    </row>
    <row r="19" spans="1:13" ht="12.75" customHeight="1" x14ac:dyDescent="0.3">
      <c r="A19" s="41" t="s">
        <v>17</v>
      </c>
      <c r="B19" s="39">
        <v>159</v>
      </c>
      <c r="C19" s="56">
        <v>5</v>
      </c>
      <c r="D19" s="169"/>
      <c r="E19" s="172" t="str">
        <f t="shared" si="1"/>
        <v>Guam</v>
      </c>
      <c r="F19" s="69">
        <v>154</v>
      </c>
      <c r="G19" s="69">
        <v>153</v>
      </c>
      <c r="H19" s="44">
        <v>0</v>
      </c>
      <c r="I19" s="39">
        <v>1</v>
      </c>
      <c r="J19" s="44">
        <v>0</v>
      </c>
      <c r="K19" s="44">
        <v>0</v>
      </c>
    </row>
    <row r="20" spans="1:13" ht="12.75" customHeight="1" x14ac:dyDescent="0.3">
      <c r="A20" s="41" t="s">
        <v>18</v>
      </c>
      <c r="B20" s="39">
        <v>5059</v>
      </c>
      <c r="C20" s="56">
        <v>546</v>
      </c>
      <c r="D20" s="169"/>
      <c r="E20" s="172" t="str">
        <f t="shared" si="1"/>
        <v>Hawaii</v>
      </c>
      <c r="F20" s="69">
        <v>4513</v>
      </c>
      <c r="G20" s="69">
        <v>3864</v>
      </c>
      <c r="H20" s="39">
        <v>210</v>
      </c>
      <c r="I20" s="39">
        <v>290</v>
      </c>
      <c r="J20" s="39">
        <v>147</v>
      </c>
      <c r="K20" s="39">
        <v>1</v>
      </c>
    </row>
    <row r="21" spans="1:13" ht="12.75" customHeight="1" x14ac:dyDescent="0.3">
      <c r="A21" s="41" t="s">
        <v>19</v>
      </c>
      <c r="B21" s="39">
        <v>21</v>
      </c>
      <c r="C21" s="56">
        <v>15</v>
      </c>
      <c r="D21" s="169"/>
      <c r="E21" s="172" t="str">
        <f t="shared" si="1"/>
        <v>Idaho</v>
      </c>
      <c r="F21" s="69">
        <v>6</v>
      </c>
      <c r="G21" s="69">
        <v>4</v>
      </c>
      <c r="H21" s="39">
        <v>1</v>
      </c>
      <c r="I21" s="39">
        <v>1</v>
      </c>
      <c r="J21" s="44">
        <v>1</v>
      </c>
      <c r="K21" s="44">
        <v>0</v>
      </c>
    </row>
    <row r="22" spans="1:13" ht="12.75" customHeight="1" x14ac:dyDescent="0.3">
      <c r="A22" s="41" t="s">
        <v>20</v>
      </c>
      <c r="B22" s="39">
        <v>2162</v>
      </c>
      <c r="C22" s="56">
        <v>1217</v>
      </c>
      <c r="D22" s="169"/>
      <c r="E22" s="172" t="str">
        <f t="shared" si="1"/>
        <v>Illinois</v>
      </c>
      <c r="F22" s="69">
        <v>945</v>
      </c>
      <c r="G22" s="69">
        <v>447</v>
      </c>
      <c r="H22" s="39">
        <v>165</v>
      </c>
      <c r="I22" s="39">
        <v>276</v>
      </c>
      <c r="J22" s="39">
        <v>57</v>
      </c>
      <c r="K22" s="44">
        <v>0</v>
      </c>
    </row>
    <row r="23" spans="1:13" ht="12.75" customHeight="1" x14ac:dyDescent="0.3">
      <c r="A23" s="41" t="s">
        <v>21</v>
      </c>
      <c r="B23" s="39">
        <v>4082</v>
      </c>
      <c r="C23" s="56">
        <v>513</v>
      </c>
      <c r="D23" s="169"/>
      <c r="E23" s="172" t="str">
        <f t="shared" si="1"/>
        <v>Indiana</v>
      </c>
      <c r="F23" s="69">
        <v>3569</v>
      </c>
      <c r="G23" s="69">
        <v>3149</v>
      </c>
      <c r="H23" s="39">
        <v>251</v>
      </c>
      <c r="I23" s="39">
        <v>124</v>
      </c>
      <c r="J23" s="39">
        <v>45</v>
      </c>
      <c r="K23" s="44">
        <v>0</v>
      </c>
    </row>
    <row r="24" spans="1:13" ht="12.75" customHeight="1" x14ac:dyDescent="0.3">
      <c r="A24" s="41" t="s">
        <v>22</v>
      </c>
      <c r="B24" s="39">
        <v>2781</v>
      </c>
      <c r="C24" s="56">
        <v>366</v>
      </c>
      <c r="D24" s="169"/>
      <c r="E24" s="172" t="str">
        <f t="shared" si="1"/>
        <v>Iowa</v>
      </c>
      <c r="F24" s="69">
        <v>2416</v>
      </c>
      <c r="G24" s="69">
        <v>2164</v>
      </c>
      <c r="H24" s="39">
        <v>103</v>
      </c>
      <c r="I24" s="39">
        <v>111</v>
      </c>
      <c r="J24" s="39">
        <v>37</v>
      </c>
      <c r="K24" s="39">
        <v>1</v>
      </c>
    </row>
    <row r="25" spans="1:13" ht="12.75" customHeight="1" x14ac:dyDescent="0.3">
      <c r="A25" s="41" t="s">
        <v>23</v>
      </c>
      <c r="B25" s="39">
        <v>1433</v>
      </c>
      <c r="C25" s="56">
        <v>412</v>
      </c>
      <c r="D25" s="169"/>
      <c r="E25" s="172" t="str">
        <f t="shared" si="1"/>
        <v>Kansas</v>
      </c>
      <c r="F25" s="69">
        <v>1021</v>
      </c>
      <c r="G25" s="69">
        <v>806</v>
      </c>
      <c r="H25" s="39">
        <v>84</v>
      </c>
      <c r="I25" s="39">
        <v>86</v>
      </c>
      <c r="J25" s="39">
        <v>46</v>
      </c>
      <c r="K25" s="44">
        <v>0</v>
      </c>
    </row>
    <row r="26" spans="1:13" ht="12.75" customHeight="1" x14ac:dyDescent="0.3">
      <c r="A26" s="41" t="s">
        <v>24</v>
      </c>
      <c r="B26" s="39">
        <v>2948</v>
      </c>
      <c r="C26" s="56">
        <v>611</v>
      </c>
      <c r="D26" s="169"/>
      <c r="E26" s="172" t="str">
        <f t="shared" si="1"/>
        <v>Kentucky</v>
      </c>
      <c r="F26" s="69">
        <v>2337</v>
      </c>
      <c r="G26" s="69">
        <v>2150</v>
      </c>
      <c r="H26" s="39">
        <v>73</v>
      </c>
      <c r="I26" s="39">
        <v>80</v>
      </c>
      <c r="J26" s="39">
        <v>34</v>
      </c>
      <c r="K26" s="44">
        <v>0</v>
      </c>
    </row>
    <row r="27" spans="1:13" ht="12.75" customHeight="1" x14ac:dyDescent="0.3">
      <c r="A27" s="41" t="s">
        <v>25</v>
      </c>
      <c r="B27" s="39">
        <v>1121</v>
      </c>
      <c r="C27" s="56">
        <v>4</v>
      </c>
      <c r="D27" s="169"/>
      <c r="E27" s="172" t="str">
        <f t="shared" si="1"/>
        <v>Louisiana</v>
      </c>
      <c r="F27" s="69">
        <v>1117</v>
      </c>
      <c r="G27" s="69">
        <v>1097</v>
      </c>
      <c r="H27" s="39">
        <v>10</v>
      </c>
      <c r="I27" s="39">
        <v>6</v>
      </c>
      <c r="J27" s="39">
        <v>3</v>
      </c>
      <c r="K27" s="44">
        <v>1</v>
      </c>
    </row>
    <row r="28" spans="1:13" ht="18" customHeight="1" x14ac:dyDescent="0.3">
      <c r="A28" s="41" t="s">
        <v>26</v>
      </c>
      <c r="B28" s="39">
        <v>10106</v>
      </c>
      <c r="C28" s="56">
        <v>8058</v>
      </c>
      <c r="D28" s="169"/>
      <c r="E28" s="172" t="str">
        <f t="shared" si="1"/>
        <v>Maine</v>
      </c>
      <c r="F28" s="69">
        <v>2048</v>
      </c>
      <c r="G28" s="69">
        <v>675</v>
      </c>
      <c r="H28" s="39">
        <v>932</v>
      </c>
      <c r="I28" s="39">
        <v>243</v>
      </c>
      <c r="J28" s="39">
        <v>189</v>
      </c>
      <c r="K28" s="39">
        <v>8</v>
      </c>
    </row>
    <row r="29" spans="1:13" ht="12.75" customHeight="1" x14ac:dyDescent="0.3">
      <c r="A29" s="41" t="s">
        <v>27</v>
      </c>
      <c r="B29" s="39">
        <v>16449</v>
      </c>
      <c r="C29" s="56">
        <v>547</v>
      </c>
      <c r="D29" s="169"/>
      <c r="E29" s="172" t="str">
        <f t="shared" si="1"/>
        <v>Maryland</v>
      </c>
      <c r="F29" s="69">
        <v>15902</v>
      </c>
      <c r="G29" s="69">
        <v>15443</v>
      </c>
      <c r="H29" s="39">
        <v>280</v>
      </c>
      <c r="I29" s="39">
        <v>134</v>
      </c>
      <c r="J29" s="39">
        <v>46</v>
      </c>
      <c r="K29" s="44">
        <v>0</v>
      </c>
    </row>
    <row r="30" spans="1:13" ht="12.75" customHeight="1" x14ac:dyDescent="0.3">
      <c r="A30" s="41" t="s">
        <v>28</v>
      </c>
      <c r="B30" s="39">
        <v>29913</v>
      </c>
      <c r="C30" s="56">
        <v>16094</v>
      </c>
      <c r="D30" s="169"/>
      <c r="E30" s="172" t="str">
        <f t="shared" si="1"/>
        <v>Massachusetts</v>
      </c>
      <c r="F30" s="69">
        <v>13819</v>
      </c>
      <c r="G30" s="69">
        <v>12537</v>
      </c>
      <c r="H30" s="39">
        <v>400</v>
      </c>
      <c r="I30" s="39">
        <v>585</v>
      </c>
      <c r="J30" s="39">
        <v>297</v>
      </c>
      <c r="K30" s="44">
        <v>0</v>
      </c>
    </row>
    <row r="31" spans="1:13" ht="12.75" customHeight="1" x14ac:dyDescent="0.3">
      <c r="A31" s="41" t="s">
        <v>29</v>
      </c>
      <c r="B31" s="39">
        <v>2842</v>
      </c>
      <c r="C31" s="56">
        <v>688</v>
      </c>
      <c r="D31" s="169"/>
      <c r="E31" s="172" t="str">
        <f t="shared" si="1"/>
        <v>Michigan</v>
      </c>
      <c r="F31" s="69">
        <v>2154</v>
      </c>
      <c r="G31" s="69">
        <v>1689</v>
      </c>
      <c r="H31" s="39">
        <v>205</v>
      </c>
      <c r="I31" s="39">
        <v>211</v>
      </c>
      <c r="J31" s="39">
        <v>42</v>
      </c>
      <c r="K31" s="44">
        <v>6</v>
      </c>
    </row>
    <row r="32" spans="1:13" ht="12.75" customHeight="1" x14ac:dyDescent="0.3">
      <c r="A32" s="41" t="s">
        <v>30</v>
      </c>
      <c r="B32" s="39">
        <v>10579</v>
      </c>
      <c r="C32" s="56">
        <v>1581</v>
      </c>
      <c r="D32" s="169"/>
      <c r="E32" s="172" t="str">
        <f t="shared" si="1"/>
        <v>Minnesota</v>
      </c>
      <c r="F32" s="69">
        <v>8998</v>
      </c>
      <c r="G32" s="69">
        <v>7436</v>
      </c>
      <c r="H32" s="39">
        <v>627</v>
      </c>
      <c r="I32" s="39">
        <v>679</v>
      </c>
      <c r="J32" s="39">
        <v>242</v>
      </c>
      <c r="K32" s="39">
        <v>14</v>
      </c>
    </row>
    <row r="33" spans="1:11" ht="12.75" customHeight="1" x14ac:dyDescent="0.3">
      <c r="A33" s="41" t="s">
        <v>31</v>
      </c>
      <c r="B33" s="39">
        <v>169</v>
      </c>
      <c r="C33" s="56">
        <v>71</v>
      </c>
      <c r="D33" s="169"/>
      <c r="E33" s="172" t="str">
        <f t="shared" si="1"/>
        <v>Mississippi</v>
      </c>
      <c r="F33" s="69">
        <v>98</v>
      </c>
      <c r="G33" s="69">
        <v>82</v>
      </c>
      <c r="H33" s="39">
        <v>7</v>
      </c>
      <c r="I33" s="39">
        <v>6</v>
      </c>
      <c r="J33" s="39">
        <v>3</v>
      </c>
      <c r="K33" s="44">
        <v>0</v>
      </c>
    </row>
    <row r="34" spans="1:11" ht="12.75" customHeight="1" x14ac:dyDescent="0.3">
      <c r="A34" s="41" t="s">
        <v>32</v>
      </c>
      <c r="B34" s="39">
        <v>3799</v>
      </c>
      <c r="C34" s="56">
        <v>651</v>
      </c>
      <c r="D34" s="169"/>
      <c r="E34" s="172" t="str">
        <f t="shared" si="1"/>
        <v>Missouri</v>
      </c>
      <c r="F34" s="69">
        <v>3148</v>
      </c>
      <c r="G34" s="69">
        <v>2972</v>
      </c>
      <c r="H34" s="39">
        <v>84</v>
      </c>
      <c r="I34" s="39">
        <v>73</v>
      </c>
      <c r="J34" s="39">
        <v>18</v>
      </c>
      <c r="K34" s="39">
        <v>1</v>
      </c>
    </row>
    <row r="35" spans="1:11" ht="12.75" customHeight="1" x14ac:dyDescent="0.3">
      <c r="A35" s="41" t="s">
        <v>33</v>
      </c>
      <c r="B35" s="39">
        <v>626</v>
      </c>
      <c r="C35" s="56">
        <v>228</v>
      </c>
      <c r="D35" s="169"/>
      <c r="E35" s="172" t="str">
        <f t="shared" si="1"/>
        <v>Montana</v>
      </c>
      <c r="F35" s="69">
        <v>398</v>
      </c>
      <c r="G35" s="69">
        <v>219</v>
      </c>
      <c r="H35" s="39">
        <v>107</v>
      </c>
      <c r="I35" s="39">
        <v>56</v>
      </c>
      <c r="J35" s="39">
        <v>16</v>
      </c>
      <c r="K35" s="44">
        <v>0</v>
      </c>
    </row>
    <row r="36" spans="1:11" ht="12.75" customHeight="1" x14ac:dyDescent="0.3">
      <c r="A36" s="41" t="s">
        <v>34</v>
      </c>
      <c r="B36" s="39">
        <v>1155</v>
      </c>
      <c r="C36" s="56">
        <v>109</v>
      </c>
      <c r="D36" s="169"/>
      <c r="E36" s="172" t="str">
        <f t="shared" si="1"/>
        <v>Nebraska</v>
      </c>
      <c r="F36" s="69">
        <v>1045</v>
      </c>
      <c r="G36" s="69">
        <v>1016</v>
      </c>
      <c r="H36" s="39">
        <v>9</v>
      </c>
      <c r="I36" s="39">
        <v>15</v>
      </c>
      <c r="J36" s="39">
        <v>6</v>
      </c>
      <c r="K36" s="44">
        <v>0</v>
      </c>
    </row>
    <row r="37" spans="1:11" ht="12.75" customHeight="1" x14ac:dyDescent="0.3">
      <c r="A37" s="41" t="s">
        <v>35</v>
      </c>
      <c r="B37" s="39">
        <v>2833</v>
      </c>
      <c r="C37" s="56">
        <v>647</v>
      </c>
      <c r="D37" s="169"/>
      <c r="E37" s="172" t="str">
        <f t="shared" si="1"/>
        <v>Nevada</v>
      </c>
      <c r="F37" s="69">
        <v>2186</v>
      </c>
      <c r="G37" s="69">
        <v>1716</v>
      </c>
      <c r="H37" s="39">
        <v>236</v>
      </c>
      <c r="I37" s="39">
        <v>162</v>
      </c>
      <c r="J37" s="39">
        <v>71</v>
      </c>
      <c r="K37" s="44">
        <v>1</v>
      </c>
    </row>
    <row r="38" spans="1:11" ht="18" customHeight="1" x14ac:dyDescent="0.3">
      <c r="A38" s="41" t="s">
        <v>36</v>
      </c>
      <c r="B38" s="39">
        <v>2110</v>
      </c>
      <c r="C38" s="56">
        <v>1241</v>
      </c>
      <c r="D38" s="169"/>
      <c r="E38" s="172" t="str">
        <f t="shared" si="1"/>
        <v>New Hampshire</v>
      </c>
      <c r="F38" s="69">
        <v>869</v>
      </c>
      <c r="G38" s="69">
        <v>590</v>
      </c>
      <c r="H38" s="39">
        <v>130</v>
      </c>
      <c r="I38" s="39">
        <v>109</v>
      </c>
      <c r="J38" s="39">
        <v>40</v>
      </c>
      <c r="K38" s="44">
        <v>1</v>
      </c>
    </row>
    <row r="39" spans="1:11" ht="12.75" customHeight="1" x14ac:dyDescent="0.3">
      <c r="A39" s="41" t="s">
        <v>37</v>
      </c>
      <c r="B39" s="39">
        <v>5416</v>
      </c>
      <c r="C39" s="56">
        <v>234</v>
      </c>
      <c r="D39" s="169"/>
      <c r="E39" s="172" t="str">
        <f t="shared" si="1"/>
        <v>New Jersey</v>
      </c>
      <c r="F39" s="69">
        <v>5182</v>
      </c>
      <c r="G39" s="69">
        <v>5039</v>
      </c>
      <c r="H39" s="39">
        <v>46</v>
      </c>
      <c r="I39" s="39">
        <v>75</v>
      </c>
      <c r="J39" s="39">
        <v>19</v>
      </c>
      <c r="K39" s="39">
        <v>3</v>
      </c>
    </row>
    <row r="40" spans="1:11" ht="12.75" customHeight="1" x14ac:dyDescent="0.3">
      <c r="A40" s="41" t="s">
        <v>38</v>
      </c>
      <c r="B40" s="39">
        <v>7006</v>
      </c>
      <c r="C40" s="56">
        <v>502</v>
      </c>
      <c r="D40" s="169"/>
      <c r="E40" s="172" t="str">
        <f t="shared" si="1"/>
        <v>New Mexico</v>
      </c>
      <c r="F40" s="69">
        <v>6504</v>
      </c>
      <c r="G40" s="69">
        <v>6469</v>
      </c>
      <c r="H40" s="39">
        <v>4</v>
      </c>
      <c r="I40" s="39">
        <v>17</v>
      </c>
      <c r="J40" s="39">
        <v>13</v>
      </c>
      <c r="K40" s="44">
        <v>0</v>
      </c>
    </row>
    <row r="41" spans="1:11" ht="12.75" customHeight="1" x14ac:dyDescent="0.3">
      <c r="A41" s="41" t="s">
        <v>39</v>
      </c>
      <c r="B41" s="39">
        <v>71423</v>
      </c>
      <c r="C41" s="56">
        <v>7379</v>
      </c>
      <c r="D41" s="169"/>
      <c r="E41" s="172" t="str">
        <f t="shared" si="1"/>
        <v>New York</v>
      </c>
      <c r="F41" s="69">
        <v>64044</v>
      </c>
      <c r="G41" s="69">
        <v>55985</v>
      </c>
      <c r="H41" s="39">
        <v>2801</v>
      </c>
      <c r="I41" s="39">
        <v>3758</v>
      </c>
      <c r="J41" s="39">
        <v>1501</v>
      </c>
      <c r="K41" s="44">
        <v>0</v>
      </c>
    </row>
    <row r="42" spans="1:11" ht="12.75" customHeight="1" x14ac:dyDescent="0.3">
      <c r="A42" s="41" t="s">
        <v>40</v>
      </c>
      <c r="B42" s="39">
        <v>3887</v>
      </c>
      <c r="C42" s="56">
        <v>197</v>
      </c>
      <c r="D42" s="169"/>
      <c r="E42" s="172" t="str">
        <f t="shared" si="1"/>
        <v>North Carolina</v>
      </c>
      <c r="F42" s="69">
        <v>3690</v>
      </c>
      <c r="G42" s="69">
        <v>3540</v>
      </c>
      <c r="H42" s="39">
        <v>105</v>
      </c>
      <c r="I42" s="39">
        <v>30</v>
      </c>
      <c r="J42" s="39">
        <v>15</v>
      </c>
      <c r="K42" s="44">
        <v>0</v>
      </c>
    </row>
    <row r="43" spans="1:11" ht="12.75" customHeight="1" x14ac:dyDescent="0.3">
      <c r="A43" s="41" t="s">
        <v>41</v>
      </c>
      <c r="B43" s="39">
        <v>544</v>
      </c>
      <c r="C43" s="56">
        <v>46</v>
      </c>
      <c r="D43" s="169"/>
      <c r="E43" s="172" t="str">
        <f t="shared" si="1"/>
        <v>North Dakota</v>
      </c>
      <c r="F43" s="69">
        <v>498</v>
      </c>
      <c r="G43" s="69">
        <v>464</v>
      </c>
      <c r="H43" s="39">
        <v>17</v>
      </c>
      <c r="I43" s="39">
        <v>13</v>
      </c>
      <c r="J43" s="39">
        <v>4</v>
      </c>
      <c r="K43" s="44">
        <v>0</v>
      </c>
    </row>
    <row r="44" spans="1:11" ht="12.75" customHeight="1" x14ac:dyDescent="0.3">
      <c r="A44" s="41" t="s">
        <v>42</v>
      </c>
      <c r="B44" s="39">
        <v>6132</v>
      </c>
      <c r="C44" s="56">
        <v>1933</v>
      </c>
      <c r="D44" s="169"/>
      <c r="E44" s="172" t="str">
        <f t="shared" si="1"/>
        <v>Ohio</v>
      </c>
      <c r="F44" s="69">
        <v>4199</v>
      </c>
      <c r="G44" s="69">
        <v>3652</v>
      </c>
      <c r="H44" s="39">
        <v>229</v>
      </c>
      <c r="I44" s="39">
        <v>198</v>
      </c>
      <c r="J44" s="39">
        <v>118</v>
      </c>
      <c r="K44" s="44">
        <v>2</v>
      </c>
    </row>
    <row r="45" spans="1:11" ht="12.75" customHeight="1" x14ac:dyDescent="0.3">
      <c r="A45" s="41" t="s">
        <v>43</v>
      </c>
      <c r="B45" s="39">
        <v>1419</v>
      </c>
      <c r="C45" s="56">
        <v>212</v>
      </c>
      <c r="D45" s="169"/>
      <c r="E45" s="172" t="str">
        <f t="shared" si="1"/>
        <v>Oklahoma</v>
      </c>
      <c r="F45" s="69">
        <v>1207</v>
      </c>
      <c r="G45" s="69">
        <v>1080</v>
      </c>
      <c r="H45" s="39">
        <v>35</v>
      </c>
      <c r="I45" s="39">
        <v>48</v>
      </c>
      <c r="J45" s="39">
        <v>32</v>
      </c>
      <c r="K45" s="39">
        <v>12</v>
      </c>
    </row>
    <row r="46" spans="1:11" ht="12.75" customHeight="1" x14ac:dyDescent="0.3">
      <c r="A46" s="41" t="s">
        <v>44</v>
      </c>
      <c r="B46" s="39">
        <v>25364</v>
      </c>
      <c r="C46" s="56">
        <v>8543</v>
      </c>
      <c r="D46" s="169"/>
      <c r="E46" s="172" t="str">
        <f t="shared" si="1"/>
        <v>Oregon</v>
      </c>
      <c r="F46" s="69">
        <v>16821</v>
      </c>
      <c r="G46" s="69">
        <v>15557</v>
      </c>
      <c r="H46" s="39">
        <v>279</v>
      </c>
      <c r="I46" s="39">
        <v>375</v>
      </c>
      <c r="J46" s="39">
        <v>610</v>
      </c>
      <c r="K46" s="44">
        <v>0</v>
      </c>
    </row>
    <row r="47" spans="1:11" ht="12.75" customHeight="1" x14ac:dyDescent="0.3">
      <c r="A47" s="41" t="s">
        <v>45</v>
      </c>
      <c r="B47" s="39">
        <v>13552</v>
      </c>
      <c r="C47" s="56">
        <v>1537</v>
      </c>
      <c r="D47" s="169"/>
      <c r="E47" s="172" t="str">
        <f t="shared" si="1"/>
        <v>Pennsylvania</v>
      </c>
      <c r="F47" s="69">
        <v>12015</v>
      </c>
      <c r="G47" s="69">
        <v>10031</v>
      </c>
      <c r="H47" s="39">
        <v>1094</v>
      </c>
      <c r="I47" s="39">
        <v>626</v>
      </c>
      <c r="J47" s="39">
        <v>263</v>
      </c>
      <c r="K47" s="44">
        <v>1</v>
      </c>
    </row>
    <row r="48" spans="1:11" ht="18" customHeight="1" x14ac:dyDescent="0.3">
      <c r="A48" s="41" t="s">
        <v>46</v>
      </c>
      <c r="B48" s="39">
        <v>3944</v>
      </c>
      <c r="C48" s="56">
        <v>37</v>
      </c>
      <c r="D48" s="169"/>
      <c r="E48" s="172" t="str">
        <f t="shared" si="1"/>
        <v>Puerto Rico</v>
      </c>
      <c r="F48" s="69">
        <v>3907</v>
      </c>
      <c r="G48" s="69">
        <v>3887</v>
      </c>
      <c r="H48" s="39">
        <v>6</v>
      </c>
      <c r="I48" s="39">
        <v>9</v>
      </c>
      <c r="J48" s="39">
        <v>5</v>
      </c>
      <c r="K48" s="44">
        <v>0</v>
      </c>
    </row>
    <row r="49" spans="1:11" ht="12.75" customHeight="1" x14ac:dyDescent="0.3">
      <c r="A49" s="41" t="s">
        <v>47</v>
      </c>
      <c r="B49" s="39">
        <v>1450</v>
      </c>
      <c r="C49" s="56">
        <v>95</v>
      </c>
      <c r="D49" s="169"/>
      <c r="E49" s="172" t="str">
        <f t="shared" si="1"/>
        <v>Rhode Island</v>
      </c>
      <c r="F49" s="69">
        <v>1355</v>
      </c>
      <c r="G49" s="69">
        <v>814</v>
      </c>
      <c r="H49" s="39">
        <v>327</v>
      </c>
      <c r="I49" s="39">
        <v>168</v>
      </c>
      <c r="J49" s="39">
        <v>45</v>
      </c>
      <c r="K49" s="44">
        <v>1</v>
      </c>
    </row>
    <row r="50" spans="1:11" ht="12.75" customHeight="1" x14ac:dyDescent="0.3">
      <c r="A50" s="41" t="s">
        <v>48</v>
      </c>
      <c r="B50" s="39">
        <v>2297</v>
      </c>
      <c r="C50" s="56">
        <v>208</v>
      </c>
      <c r="D50" s="169"/>
      <c r="E50" s="172" t="str">
        <f t="shared" si="1"/>
        <v>South Carolina</v>
      </c>
      <c r="F50" s="69">
        <v>2088</v>
      </c>
      <c r="G50" s="69">
        <v>1881</v>
      </c>
      <c r="H50" s="39">
        <v>103</v>
      </c>
      <c r="I50" s="39">
        <v>93</v>
      </c>
      <c r="J50" s="39">
        <v>12</v>
      </c>
      <c r="K50" s="44">
        <v>0</v>
      </c>
    </row>
    <row r="51" spans="1:11" ht="12.75" customHeight="1" x14ac:dyDescent="0.3">
      <c r="A51" s="41" t="s">
        <v>49</v>
      </c>
      <c r="B51" s="39">
        <v>286</v>
      </c>
      <c r="C51" s="56">
        <v>168</v>
      </c>
      <c r="D51" s="169"/>
      <c r="E51" s="172" t="str">
        <f t="shared" si="1"/>
        <v>South Dakota</v>
      </c>
      <c r="F51" s="69">
        <v>118</v>
      </c>
      <c r="G51" s="69">
        <v>51</v>
      </c>
      <c r="H51" s="39">
        <v>32</v>
      </c>
      <c r="I51" s="39">
        <v>24</v>
      </c>
      <c r="J51" s="39">
        <v>11</v>
      </c>
      <c r="K51" s="44">
        <v>0</v>
      </c>
    </row>
    <row r="52" spans="1:11" ht="12.75" customHeight="1" x14ac:dyDescent="0.3">
      <c r="A52" s="41" t="s">
        <v>50</v>
      </c>
      <c r="B52" s="39">
        <v>3941</v>
      </c>
      <c r="C52" s="56">
        <v>972</v>
      </c>
      <c r="D52" s="169"/>
      <c r="E52" s="172" t="str">
        <f t="shared" si="1"/>
        <v>Tennessee</v>
      </c>
      <c r="F52" s="69">
        <v>2969</v>
      </c>
      <c r="G52" s="69">
        <v>2069</v>
      </c>
      <c r="H52" s="39">
        <v>502</v>
      </c>
      <c r="I52" s="39">
        <v>285</v>
      </c>
      <c r="J52" s="39">
        <v>107</v>
      </c>
      <c r="K52" s="44">
        <v>6</v>
      </c>
    </row>
    <row r="53" spans="1:11" ht="12.75" customHeight="1" x14ac:dyDescent="0.3">
      <c r="A53" s="41" t="s">
        <v>51</v>
      </c>
      <c r="B53" s="39">
        <v>5963</v>
      </c>
      <c r="C53" s="56">
        <v>173</v>
      </c>
      <c r="D53" s="169"/>
      <c r="E53" s="172" t="str">
        <f t="shared" si="1"/>
        <v>Texas</v>
      </c>
      <c r="F53" s="69">
        <v>5791</v>
      </c>
      <c r="G53" s="69">
        <v>5675</v>
      </c>
      <c r="H53" s="39">
        <v>57</v>
      </c>
      <c r="I53" s="39">
        <v>54</v>
      </c>
      <c r="J53" s="39">
        <v>5</v>
      </c>
      <c r="K53" s="44">
        <v>0</v>
      </c>
    </row>
    <row r="54" spans="1:11" ht="12.75" customHeight="1" x14ac:dyDescent="0.3">
      <c r="A54" s="41" t="s">
        <v>52</v>
      </c>
      <c r="B54" s="39">
        <v>842</v>
      </c>
      <c r="C54" s="56">
        <v>87</v>
      </c>
      <c r="D54" s="169"/>
      <c r="E54" s="172" t="str">
        <f t="shared" si="1"/>
        <v>Utah</v>
      </c>
      <c r="F54" s="69">
        <v>756</v>
      </c>
      <c r="G54" s="69">
        <v>583</v>
      </c>
      <c r="H54" s="39">
        <v>129</v>
      </c>
      <c r="I54" s="39">
        <v>31</v>
      </c>
      <c r="J54" s="39">
        <v>12</v>
      </c>
      <c r="K54" s="44">
        <v>0</v>
      </c>
    </row>
    <row r="55" spans="1:11" ht="12.75" customHeight="1" x14ac:dyDescent="0.3">
      <c r="A55" s="41" t="s">
        <v>53</v>
      </c>
      <c r="B55" s="39">
        <v>741</v>
      </c>
      <c r="C55" s="56">
        <v>262</v>
      </c>
      <c r="D55" s="169"/>
      <c r="E55" s="172" t="str">
        <f t="shared" si="1"/>
        <v>Vermont</v>
      </c>
      <c r="F55" s="69">
        <v>479</v>
      </c>
      <c r="G55" s="69">
        <v>418</v>
      </c>
      <c r="H55" s="39">
        <v>34</v>
      </c>
      <c r="I55" s="39">
        <v>21</v>
      </c>
      <c r="J55" s="39">
        <v>7</v>
      </c>
      <c r="K55" s="44">
        <v>0</v>
      </c>
    </row>
    <row r="56" spans="1:11" ht="12.75" customHeight="1" x14ac:dyDescent="0.3">
      <c r="A56" s="41" t="s">
        <v>54</v>
      </c>
      <c r="B56" s="39">
        <v>60</v>
      </c>
      <c r="C56" s="56">
        <v>1</v>
      </c>
      <c r="D56" s="169"/>
      <c r="E56" s="172" t="str">
        <f t="shared" si="1"/>
        <v>Virgin Islands</v>
      </c>
      <c r="F56" s="69">
        <v>59</v>
      </c>
      <c r="G56" s="69">
        <v>59</v>
      </c>
      <c r="H56" s="44">
        <v>0</v>
      </c>
      <c r="I56" s="44">
        <v>0</v>
      </c>
      <c r="J56" s="44">
        <v>0</v>
      </c>
      <c r="K56" s="44">
        <v>0</v>
      </c>
    </row>
    <row r="57" spans="1:11" ht="12.75" customHeight="1" x14ac:dyDescent="0.3">
      <c r="A57" s="41" t="s">
        <v>55</v>
      </c>
      <c r="B57" s="39">
        <v>7337</v>
      </c>
      <c r="C57" s="56">
        <v>1064</v>
      </c>
      <c r="D57" s="169"/>
      <c r="E57" s="172" t="str">
        <f t="shared" si="1"/>
        <v>Virginia</v>
      </c>
      <c r="F57" s="69">
        <v>6273</v>
      </c>
      <c r="G57" s="69">
        <v>6001</v>
      </c>
      <c r="H57" s="39">
        <v>82</v>
      </c>
      <c r="I57" s="39">
        <v>134</v>
      </c>
      <c r="J57" s="39">
        <v>54</v>
      </c>
      <c r="K57" s="39">
        <v>2</v>
      </c>
    </row>
    <row r="58" spans="1:11" ht="18" customHeight="1" x14ac:dyDescent="0.3">
      <c r="A58" s="41" t="s">
        <v>56</v>
      </c>
      <c r="B58" s="39">
        <v>27369</v>
      </c>
      <c r="C58" s="56">
        <v>9536</v>
      </c>
      <c r="D58" s="169"/>
      <c r="E58" s="172" t="str">
        <f t="shared" si="1"/>
        <v>Washington</v>
      </c>
      <c r="F58" s="69">
        <v>17833</v>
      </c>
      <c r="G58" s="69">
        <v>16055</v>
      </c>
      <c r="H58" s="39">
        <v>778</v>
      </c>
      <c r="I58" s="39">
        <v>606</v>
      </c>
      <c r="J58" s="39">
        <v>369</v>
      </c>
      <c r="K58" s="39">
        <v>25</v>
      </c>
    </row>
    <row r="59" spans="1:11" ht="12.75" customHeight="1" x14ac:dyDescent="0.3">
      <c r="A59" s="41" t="s">
        <v>57</v>
      </c>
      <c r="B59" s="39">
        <v>1162</v>
      </c>
      <c r="C59" s="56">
        <v>254</v>
      </c>
      <c r="D59" s="169"/>
      <c r="E59" s="172" t="str">
        <f t="shared" si="1"/>
        <v>West Virginia</v>
      </c>
      <c r="F59" s="69">
        <v>908</v>
      </c>
      <c r="G59" s="69">
        <v>727</v>
      </c>
      <c r="H59" s="39">
        <v>83</v>
      </c>
      <c r="I59" s="39">
        <v>65</v>
      </c>
      <c r="J59" s="39">
        <v>25</v>
      </c>
      <c r="K59" s="39">
        <v>8</v>
      </c>
    </row>
    <row r="60" spans="1:11" ht="12.75" customHeight="1" x14ac:dyDescent="0.3">
      <c r="A60" s="41" t="s">
        <v>58</v>
      </c>
      <c r="B60" s="39">
        <v>4492</v>
      </c>
      <c r="C60" s="56">
        <v>1617</v>
      </c>
      <c r="D60" s="169"/>
      <c r="E60" s="172" t="str">
        <f t="shared" si="1"/>
        <v>Wisconsin</v>
      </c>
      <c r="F60" s="69">
        <v>2875</v>
      </c>
      <c r="G60" s="69">
        <v>2603</v>
      </c>
      <c r="H60" s="39">
        <v>156</v>
      </c>
      <c r="I60" s="39">
        <v>94</v>
      </c>
      <c r="J60" s="39">
        <v>22</v>
      </c>
      <c r="K60" s="39">
        <v>2</v>
      </c>
    </row>
    <row r="61" spans="1:11" ht="12.75" customHeight="1" x14ac:dyDescent="0.3">
      <c r="A61" s="42" t="s">
        <v>59</v>
      </c>
      <c r="B61" s="46">
        <v>221</v>
      </c>
      <c r="C61" s="57">
        <v>163</v>
      </c>
      <c r="D61" s="169"/>
      <c r="E61" s="172" t="str">
        <f t="shared" si="1"/>
        <v>Wyoming</v>
      </c>
      <c r="F61" s="70">
        <v>58</v>
      </c>
      <c r="G61" s="70">
        <v>16</v>
      </c>
      <c r="H61" s="46">
        <v>14</v>
      </c>
      <c r="I61" s="46">
        <v>19</v>
      </c>
      <c r="J61" s="46">
        <v>9</v>
      </c>
      <c r="K61" s="47">
        <v>0</v>
      </c>
    </row>
    <row r="62" spans="1:11" ht="15" customHeight="1" x14ac:dyDescent="0.3">
      <c r="A62" s="248" t="s">
        <v>264</v>
      </c>
      <c r="D62" s="169"/>
      <c r="E62" s="179" t="str">
        <f t="shared" si="1"/>
        <v>* - Weighted average monthly data; may differ from official work participation rate.</v>
      </c>
    </row>
    <row r="63" spans="1:11" ht="15.5" customHeight="1" x14ac:dyDescent="0.3">
      <c r="A63" s="266" t="s">
        <v>272</v>
      </c>
      <c r="E63" s="269" t="str">
        <f t="shared" si="1"/>
        <v>** - Hours include “Other” work activities which are not considered in the calculation of the work participation rates.</v>
      </c>
    </row>
  </sheetData>
  <phoneticPr fontId="0" type="noConversion"/>
  <pageMargins left="0.25" right="0.25" top="0.25" bottom="0.25" header="0.5" footer="0.5"/>
  <pageSetup scale="7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L63"/>
  <sheetViews>
    <sheetView topLeftCell="A46" zoomScale="85" zoomScaleNormal="85" zoomScaleSheetLayoutView="97" workbookViewId="0">
      <selection activeCell="A62" sqref="A62:K62"/>
    </sheetView>
  </sheetViews>
  <sheetFormatPr defaultColWidth="9.08984375" defaultRowHeight="12.5" x14ac:dyDescent="0.25"/>
  <cols>
    <col min="1" max="1" width="15.6328125" style="2" customWidth="1"/>
    <col min="2" max="3" width="12.6328125" style="2" customWidth="1"/>
    <col min="4" max="4" width="1.6328125" style="146" hidden="1" customWidth="1"/>
    <col min="5" max="5" width="15.6328125" style="146" hidden="1" customWidth="1"/>
    <col min="6" max="6" width="18.453125" style="2" bestFit="1" customWidth="1"/>
    <col min="7" max="11" width="12.6328125" style="2" customWidth="1"/>
    <col min="12" max="16384" width="9.08984375" style="2"/>
  </cols>
  <sheetData>
    <row r="1" spans="1:12" s="109" customFormat="1" ht="13" x14ac:dyDescent="0.3">
      <c r="A1" s="176" t="s">
        <v>206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2" s="109" customFormat="1" ht="13" x14ac:dyDescent="0.3">
      <c r="A2" s="176" t="s">
        <v>207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2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7"/>
    </row>
    <row r="4" spans="1:12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12" s="146" customFormat="1" ht="20" customHeight="1" x14ac:dyDescent="0.25">
      <c r="B5" s="204" t="s">
        <v>89</v>
      </c>
      <c r="C5" s="195"/>
      <c r="D5" s="168"/>
      <c r="F5" s="206" t="s">
        <v>112</v>
      </c>
      <c r="G5" s="205"/>
      <c r="H5" s="205"/>
      <c r="I5" s="205"/>
      <c r="J5" s="205"/>
      <c r="K5" s="205"/>
    </row>
    <row r="6" spans="1:12" s="3" customFormat="1" ht="54" customHeight="1" x14ac:dyDescent="0.3">
      <c r="A6" s="165" t="s">
        <v>0</v>
      </c>
      <c r="B6" s="21" t="s">
        <v>113</v>
      </c>
      <c r="C6" s="101" t="s">
        <v>261</v>
      </c>
      <c r="D6" s="170"/>
      <c r="E6" s="165" t="str">
        <f>A6</f>
        <v>STATE</v>
      </c>
      <c r="F6" s="167" t="s">
        <v>271</v>
      </c>
      <c r="G6" s="21" t="s">
        <v>109</v>
      </c>
      <c r="H6" s="21" t="s">
        <v>118</v>
      </c>
      <c r="I6" s="21" t="s">
        <v>108</v>
      </c>
      <c r="J6" s="21" t="s">
        <v>110</v>
      </c>
      <c r="K6" s="21" t="s">
        <v>111</v>
      </c>
      <c r="L6" s="3" t="s">
        <v>4</v>
      </c>
    </row>
    <row r="7" spans="1:12" ht="12.75" customHeight="1" x14ac:dyDescent="0.3">
      <c r="A7" s="33" t="s">
        <v>3</v>
      </c>
      <c r="B7" s="71">
        <f>SUM(B8:B61)</f>
        <v>511143</v>
      </c>
      <c r="C7" s="226">
        <f>'8A'!C7/$B7</f>
        <v>0.33660443359294756</v>
      </c>
      <c r="D7" s="169"/>
      <c r="E7" s="171" t="str">
        <f>A7</f>
        <v>United States</v>
      </c>
      <c r="F7" s="174">
        <f>'8A'!F7/$B7</f>
        <v>0.66339556640705244</v>
      </c>
      <c r="G7" s="72">
        <f>'8A'!G7/$B7</f>
        <v>0.57439698870961742</v>
      </c>
      <c r="H7" s="72">
        <f>'8A'!H7/$B7</f>
        <v>3.6414467184330022E-2</v>
      </c>
      <c r="I7" s="72">
        <f>'8A'!I7/$B7</f>
        <v>3.4958905824788757E-2</v>
      </c>
      <c r="J7" s="72">
        <f>'8A'!J7/$B7</f>
        <v>1.659026925928752E-2</v>
      </c>
      <c r="K7" s="72">
        <f>'8A'!K7/$B7</f>
        <v>1.052543026119892E-3</v>
      </c>
    </row>
    <row r="8" spans="1:12" ht="18" customHeight="1" x14ac:dyDescent="0.3">
      <c r="A8" s="41" t="s">
        <v>7</v>
      </c>
      <c r="B8" s="19">
        <f>'8A'!B8</f>
        <v>2084</v>
      </c>
      <c r="C8" s="227">
        <f>'8A'!C8/$B8</f>
        <v>0.35652591170825337</v>
      </c>
      <c r="D8" s="169"/>
      <c r="E8" s="172" t="str">
        <f t="shared" ref="E8:E61" si="0">A8</f>
        <v>Alabama</v>
      </c>
      <c r="F8" s="73">
        <f>'8A'!F8/$B8</f>
        <v>0.64395393474088292</v>
      </c>
      <c r="G8" s="73">
        <f>'8A'!G8/$B8</f>
        <v>0.60988483685220729</v>
      </c>
      <c r="H8" s="73">
        <f>'8A'!H8/$B8</f>
        <v>1.055662188099808E-2</v>
      </c>
      <c r="I8" s="73">
        <f>'8A'!I8/$B8</f>
        <v>1.583493282149712E-2</v>
      </c>
      <c r="J8" s="73">
        <f>'8A'!J8/$B8</f>
        <v>8.1573896353166978E-3</v>
      </c>
      <c r="K8" s="73">
        <f>'8A'!K8/$B8</f>
        <v>4.7984644913627637E-4</v>
      </c>
    </row>
    <row r="9" spans="1:12" ht="12.75" customHeight="1" x14ac:dyDescent="0.3">
      <c r="A9" s="41" t="s">
        <v>8</v>
      </c>
      <c r="B9" s="19">
        <f>'8A'!B9</f>
        <v>1002</v>
      </c>
      <c r="C9" s="227">
        <f>'8A'!C9/$B9</f>
        <v>0.30738522954091818</v>
      </c>
      <c r="D9" s="169"/>
      <c r="E9" s="172" t="str">
        <f t="shared" si="0"/>
        <v>Alaska</v>
      </c>
      <c r="F9" s="73">
        <f>'8A'!F9/$B9</f>
        <v>0.69261477045908182</v>
      </c>
      <c r="G9" s="73">
        <f>'8A'!G9/$B9</f>
        <v>0.54690618762475052</v>
      </c>
      <c r="H9" s="73">
        <f>'8A'!H9/$B9</f>
        <v>7.0858283433133731E-2</v>
      </c>
      <c r="I9" s="73">
        <f>'8A'!I9/$B9</f>
        <v>5.089820359281437E-2</v>
      </c>
      <c r="J9" s="73">
        <f>'8A'!J9/$B9</f>
        <v>2.3952095808383235E-2</v>
      </c>
      <c r="K9" s="73">
        <f>'8A'!K9/$B9</f>
        <v>0</v>
      </c>
    </row>
    <row r="10" spans="1:12" ht="12.75" customHeight="1" x14ac:dyDescent="0.3">
      <c r="A10" s="41" t="s">
        <v>9</v>
      </c>
      <c r="B10" s="19">
        <f>'8A'!B10</f>
        <v>1991</v>
      </c>
      <c r="C10" s="227">
        <f>'8A'!C10/$B10</f>
        <v>0.11752887995981919</v>
      </c>
      <c r="D10" s="169"/>
      <c r="E10" s="172" t="str">
        <f t="shared" si="0"/>
        <v>Arizona</v>
      </c>
      <c r="F10" s="73">
        <f>'8A'!F10/$B10</f>
        <v>0.8824711200401808</v>
      </c>
      <c r="G10" s="73">
        <f>'8A'!G10/$B10</f>
        <v>0.83174284279256649</v>
      </c>
      <c r="H10" s="73">
        <f>'8A'!H10/$B10</f>
        <v>1.8583626318432949E-2</v>
      </c>
      <c r="I10" s="73">
        <f>'8A'!I10/$B10</f>
        <v>2.2601707684580613E-2</v>
      </c>
      <c r="J10" s="73">
        <f>'8A'!J10/$B10</f>
        <v>9.0406830738322449E-3</v>
      </c>
      <c r="K10" s="73">
        <f>'8A'!K10/$B10</f>
        <v>5.0226017076845811E-4</v>
      </c>
    </row>
    <row r="11" spans="1:12" ht="12.75" customHeight="1" x14ac:dyDescent="0.3">
      <c r="A11" s="41" t="s">
        <v>10</v>
      </c>
      <c r="B11" s="19">
        <f>'8A'!B11</f>
        <v>636</v>
      </c>
      <c r="C11" s="227">
        <f>'8A'!C11/$B11</f>
        <v>0.14150943396226415</v>
      </c>
      <c r="D11" s="169"/>
      <c r="E11" s="172" t="str">
        <f t="shared" si="0"/>
        <v>Arkansas</v>
      </c>
      <c r="F11" s="73">
        <f>'8A'!F11/$B11</f>
        <v>0.85849056603773588</v>
      </c>
      <c r="G11" s="73">
        <f>'8A'!G11/$B11</f>
        <v>0.77515723270440251</v>
      </c>
      <c r="H11" s="73">
        <f>'8A'!H11/$B11</f>
        <v>4.40251572327044E-2</v>
      </c>
      <c r="I11" s="73">
        <f>'8A'!I11/$B11</f>
        <v>3.3018867924528301E-2</v>
      </c>
      <c r="J11" s="73">
        <f>'8A'!J11/$B11</f>
        <v>6.2893081761006293E-3</v>
      </c>
      <c r="K11" s="73">
        <f>'8A'!K11/$B11</f>
        <v>0</v>
      </c>
    </row>
    <row r="12" spans="1:12" ht="12.75" customHeight="1" x14ac:dyDescent="0.3">
      <c r="A12" s="41" t="s">
        <v>11</v>
      </c>
      <c r="B12" s="19">
        <f>'8A'!B12</f>
        <v>188162</v>
      </c>
      <c r="C12" s="227">
        <f>'8A'!C12/$B12</f>
        <v>0.5211573006239304</v>
      </c>
      <c r="D12" s="169"/>
      <c r="E12" s="172" t="str">
        <f t="shared" si="0"/>
        <v>California</v>
      </c>
      <c r="F12" s="73">
        <f>'8A'!F12/$B12</f>
        <v>0.47884269937606955</v>
      </c>
      <c r="G12" s="73">
        <f>'8A'!G12/$B12</f>
        <v>0.38989275199030621</v>
      </c>
      <c r="H12" s="73">
        <f>'8A'!H12/$B12</f>
        <v>3.1929932717551894E-2</v>
      </c>
      <c r="I12" s="73">
        <f>'8A'!I12/$B12</f>
        <v>3.6628012032185034E-2</v>
      </c>
      <c r="J12" s="73">
        <f>'8A'!J12/$B12</f>
        <v>1.831932058545296E-2</v>
      </c>
      <c r="K12" s="73">
        <f>'8A'!K12/$B12</f>
        <v>2.0726820505734419E-3</v>
      </c>
    </row>
    <row r="13" spans="1:12" ht="12.75" customHeight="1" x14ac:dyDescent="0.3">
      <c r="A13" s="41" t="s">
        <v>12</v>
      </c>
      <c r="B13" s="19">
        <f>'8A'!B13</f>
        <v>6081</v>
      </c>
      <c r="C13" s="227">
        <f>'8A'!C13/$B13</f>
        <v>0.44301924025653677</v>
      </c>
      <c r="D13" s="169"/>
      <c r="E13" s="172" t="str">
        <f t="shared" si="0"/>
        <v>Colorado</v>
      </c>
      <c r="F13" s="73">
        <f>'8A'!F13/$B13</f>
        <v>0.55681631310639701</v>
      </c>
      <c r="G13" s="73">
        <f>'8A'!G13/$B13</f>
        <v>0.20457161651044237</v>
      </c>
      <c r="H13" s="73">
        <f>'8A'!H13/$B13</f>
        <v>0.21904292057227429</v>
      </c>
      <c r="I13" s="73">
        <f>'8A'!I13/$B13</f>
        <v>8.847229074165433E-2</v>
      </c>
      <c r="J13" s="73">
        <f>'8A'!J13/$B13</f>
        <v>4.3578358822562079E-2</v>
      </c>
      <c r="K13" s="73">
        <f>'8A'!K13/$B13</f>
        <v>1.1511264594639039E-3</v>
      </c>
    </row>
    <row r="14" spans="1:12" ht="12.75" customHeight="1" x14ac:dyDescent="0.3">
      <c r="A14" s="41" t="s">
        <v>13</v>
      </c>
      <c r="B14" s="19">
        <f>'8A'!B14</f>
        <v>2417</v>
      </c>
      <c r="C14" s="227">
        <f>'8A'!C14/$B14</f>
        <v>3.3512618949110465E-2</v>
      </c>
      <c r="D14" s="169"/>
      <c r="E14" s="172" t="str">
        <f t="shared" si="0"/>
        <v xml:space="preserve">Connecticut </v>
      </c>
      <c r="F14" s="73">
        <f>'8A'!F14/$B14</f>
        <v>0.96648738105088949</v>
      </c>
      <c r="G14" s="73">
        <f>'8A'!G14/$B14</f>
        <v>0.93793959453868436</v>
      </c>
      <c r="H14" s="73">
        <f>'8A'!H14/$B14</f>
        <v>9.5159288374017381E-3</v>
      </c>
      <c r="I14" s="73">
        <f>'8A'!I14/$B14</f>
        <v>1.4894497310715763E-2</v>
      </c>
      <c r="J14" s="73">
        <f>'8A'!J14/$B14</f>
        <v>2.8961522548613984E-3</v>
      </c>
      <c r="K14" s="73">
        <f>'8A'!K14/$B14</f>
        <v>1.2412081092263137E-3</v>
      </c>
    </row>
    <row r="15" spans="1:12" ht="12.75" customHeight="1" x14ac:dyDescent="0.3">
      <c r="A15" s="41" t="s">
        <v>14</v>
      </c>
      <c r="B15" s="19">
        <f>'8A'!B15</f>
        <v>381</v>
      </c>
      <c r="C15" s="227">
        <f>'8A'!C15/$B15</f>
        <v>0.25984251968503935</v>
      </c>
      <c r="D15" s="169"/>
      <c r="E15" s="172" t="str">
        <f t="shared" si="0"/>
        <v>Delaware</v>
      </c>
      <c r="F15" s="73">
        <f>'8A'!F15/$B15</f>
        <v>0.74015748031496065</v>
      </c>
      <c r="G15" s="73">
        <f>'8A'!G15/$B15</f>
        <v>0.67979002624671914</v>
      </c>
      <c r="H15" s="73">
        <f>'8A'!H15/$B15</f>
        <v>2.3622047244094488E-2</v>
      </c>
      <c r="I15" s="73">
        <f>'8A'!I15/$B15</f>
        <v>2.8871391076115485E-2</v>
      </c>
      <c r="J15" s="73">
        <f>'8A'!J15/$B15</f>
        <v>1.0498687664041995E-2</v>
      </c>
      <c r="K15" s="73">
        <f>'8A'!K15/$B15</f>
        <v>0</v>
      </c>
    </row>
    <row r="16" spans="1:12" ht="12.75" customHeight="1" x14ac:dyDescent="0.3">
      <c r="A16" s="41" t="s">
        <v>76</v>
      </c>
      <c r="B16" s="19">
        <f>'8A'!B16</f>
        <v>3863</v>
      </c>
      <c r="C16" s="227">
        <f>'8A'!C16/$B16</f>
        <v>0.15014237639140565</v>
      </c>
      <c r="D16" s="169"/>
      <c r="E16" s="172" t="str">
        <f t="shared" si="0"/>
        <v>District of Col.</v>
      </c>
      <c r="F16" s="73">
        <f>'8A'!F16/$B16</f>
        <v>0.8498576236085944</v>
      </c>
      <c r="G16" s="73">
        <f>'8A'!G16/$B16</f>
        <v>0.82241780999223402</v>
      </c>
      <c r="H16" s="73">
        <f>'8A'!H16/$B16</f>
        <v>7.7659849857623607E-3</v>
      </c>
      <c r="I16" s="73">
        <f>'8A'!I16/$B16</f>
        <v>1.2425575977219777E-2</v>
      </c>
      <c r="J16" s="73">
        <f>'8A'!J16/$B16</f>
        <v>6.7305203209940458E-3</v>
      </c>
      <c r="K16" s="73">
        <f>'8A'!K16/$B16</f>
        <v>7.7659849857623605E-4</v>
      </c>
    </row>
    <row r="17" spans="1:11" ht="12.75" customHeight="1" x14ac:dyDescent="0.3">
      <c r="A17" s="41" t="s">
        <v>15</v>
      </c>
      <c r="B17" s="19">
        <f>'8A'!B17</f>
        <v>7945</v>
      </c>
      <c r="C17" s="227">
        <f>'8A'!C17/$B17</f>
        <v>3.4487098804279422E-2</v>
      </c>
      <c r="D17" s="169"/>
      <c r="E17" s="172" t="str">
        <f t="shared" si="0"/>
        <v>Florida</v>
      </c>
      <c r="F17" s="73">
        <f>'8A'!F17/$B17</f>
        <v>0.96551290119572053</v>
      </c>
      <c r="G17" s="73">
        <f>'8A'!G17/$B17</f>
        <v>0.90371302706104473</v>
      </c>
      <c r="H17" s="73">
        <f>'8A'!H17/$B17</f>
        <v>2.5928256765261171E-2</v>
      </c>
      <c r="I17" s="73">
        <f>'8A'!I17/$B17</f>
        <v>2.3159219634990558E-2</v>
      </c>
      <c r="J17" s="73">
        <f>'8A'!J17/$B17</f>
        <v>8.0553807426054121E-3</v>
      </c>
      <c r="K17" s="73">
        <f>'8A'!K17/$B17</f>
        <v>4.6570169918187538E-3</v>
      </c>
    </row>
    <row r="18" spans="1:11" ht="18" customHeight="1" x14ac:dyDescent="0.3">
      <c r="A18" s="41" t="s">
        <v>16</v>
      </c>
      <c r="B18" s="19">
        <f>'8A'!B18</f>
        <v>1386</v>
      </c>
      <c r="C18" s="227">
        <f>'8A'!C18/$B18</f>
        <v>4.6176046176046176E-2</v>
      </c>
      <c r="D18" s="169"/>
      <c r="E18" s="172" t="str">
        <f t="shared" si="0"/>
        <v>Georgia</v>
      </c>
      <c r="F18" s="73">
        <f>'8A'!F18/$B18</f>
        <v>0.95310245310245312</v>
      </c>
      <c r="G18" s="73">
        <f>'8A'!G18/$B18</f>
        <v>0.92063492063492058</v>
      </c>
      <c r="H18" s="73">
        <f>'8A'!H18/$B18</f>
        <v>1.443001443001443E-2</v>
      </c>
      <c r="I18" s="73">
        <f>'8A'!I18/$B18</f>
        <v>1.3708513708513708E-2</v>
      </c>
      <c r="J18" s="73">
        <f>'8A'!J18/$B18</f>
        <v>4.329004329004329E-3</v>
      </c>
      <c r="K18" s="73">
        <f>'8A'!K18/$B18</f>
        <v>0</v>
      </c>
    </row>
    <row r="19" spans="1:11" ht="12.75" customHeight="1" x14ac:dyDescent="0.3">
      <c r="A19" s="41" t="s">
        <v>17</v>
      </c>
      <c r="B19" s="19">
        <f>'8A'!B19</f>
        <v>159</v>
      </c>
      <c r="C19" s="227">
        <f>'8A'!C19/$B19</f>
        <v>3.1446540880503145E-2</v>
      </c>
      <c r="D19" s="169"/>
      <c r="E19" s="172" t="str">
        <f t="shared" si="0"/>
        <v>Guam</v>
      </c>
      <c r="F19" s="73">
        <f>'8A'!F19/$B19</f>
        <v>0.96855345911949686</v>
      </c>
      <c r="G19" s="73">
        <f>'8A'!G19/$B19</f>
        <v>0.96226415094339623</v>
      </c>
      <c r="H19" s="73">
        <f>'8A'!H19/$B19</f>
        <v>0</v>
      </c>
      <c r="I19" s="73">
        <f>'8A'!I19/$B19</f>
        <v>6.2893081761006293E-3</v>
      </c>
      <c r="J19" s="73">
        <f>'8A'!J19/$B19</f>
        <v>0</v>
      </c>
      <c r="K19" s="73">
        <f>'8A'!K19/$B19</f>
        <v>0</v>
      </c>
    </row>
    <row r="20" spans="1:11" ht="12.75" customHeight="1" x14ac:dyDescent="0.3">
      <c r="A20" s="41" t="s">
        <v>18</v>
      </c>
      <c r="B20" s="19">
        <f>'8A'!B20</f>
        <v>5059</v>
      </c>
      <c r="C20" s="227">
        <f>'8A'!C20/$B20</f>
        <v>0.10792646768135995</v>
      </c>
      <c r="D20" s="169"/>
      <c r="E20" s="172" t="str">
        <f t="shared" si="0"/>
        <v>Hawaii</v>
      </c>
      <c r="F20" s="73">
        <f>'8A'!F20/$B20</f>
        <v>0.89207353231864006</v>
      </c>
      <c r="G20" s="73">
        <f>'8A'!G20/$B20</f>
        <v>0.76378730974500886</v>
      </c>
      <c r="H20" s="73">
        <f>'8A'!H20/$B20</f>
        <v>4.1510179877446138E-2</v>
      </c>
      <c r="I20" s="73">
        <f>'8A'!I20/$B20</f>
        <v>5.7323581735520851E-2</v>
      </c>
      <c r="J20" s="73">
        <f>'8A'!J20/$B20</f>
        <v>2.9057125914212296E-2</v>
      </c>
      <c r="K20" s="73">
        <f>'8A'!K20/$B20</f>
        <v>1.9766752322593399E-4</v>
      </c>
    </row>
    <row r="21" spans="1:11" ht="12.75" customHeight="1" x14ac:dyDescent="0.3">
      <c r="A21" s="41" t="s">
        <v>19</v>
      </c>
      <c r="B21" s="19">
        <f>'8A'!B21</f>
        <v>21</v>
      </c>
      <c r="C21" s="227">
        <f>'8A'!C21/$B21</f>
        <v>0.7142857142857143</v>
      </c>
      <c r="D21" s="169"/>
      <c r="E21" s="172" t="str">
        <f t="shared" si="0"/>
        <v>Idaho</v>
      </c>
      <c r="F21" s="73">
        <f>'8A'!F21/$B21</f>
        <v>0.2857142857142857</v>
      </c>
      <c r="G21" s="73">
        <f>'8A'!G21/$B21</f>
        <v>0.19047619047619047</v>
      </c>
      <c r="H21" s="73">
        <f>'8A'!H21/$B21</f>
        <v>4.7619047619047616E-2</v>
      </c>
      <c r="I21" s="73">
        <f>'8A'!I21/$B21</f>
        <v>4.7619047619047616E-2</v>
      </c>
      <c r="J21" s="73">
        <f>'8A'!J21/$B21</f>
        <v>4.7619047619047616E-2</v>
      </c>
      <c r="K21" s="73">
        <f>'8A'!K21/$B21</f>
        <v>0</v>
      </c>
    </row>
    <row r="22" spans="1:11" ht="12.75" customHeight="1" x14ac:dyDescent="0.3">
      <c r="A22" s="41" t="s">
        <v>20</v>
      </c>
      <c r="B22" s="19">
        <f>'8A'!B22</f>
        <v>2162</v>
      </c>
      <c r="C22" s="227">
        <f>'8A'!C22/$B22</f>
        <v>0.562904717853839</v>
      </c>
      <c r="D22" s="169"/>
      <c r="E22" s="172" t="str">
        <f t="shared" si="0"/>
        <v>Illinois</v>
      </c>
      <c r="F22" s="73">
        <f>'8A'!F22/$B22</f>
        <v>0.43709528214616095</v>
      </c>
      <c r="G22" s="73">
        <f>'8A'!G22/$B22</f>
        <v>0.20675300647548567</v>
      </c>
      <c r="H22" s="73">
        <f>'8A'!H22/$B22</f>
        <v>7.6318223866790005E-2</v>
      </c>
      <c r="I22" s="73">
        <f>'8A'!I22/$B22</f>
        <v>0.1276595744680851</v>
      </c>
      <c r="J22" s="73">
        <f>'8A'!J22/$B22</f>
        <v>2.6364477335800184E-2</v>
      </c>
      <c r="K22" s="73">
        <f>'8A'!K22/$B22</f>
        <v>0</v>
      </c>
    </row>
    <row r="23" spans="1:11" ht="12.75" customHeight="1" x14ac:dyDescent="0.3">
      <c r="A23" s="41" t="s">
        <v>21</v>
      </c>
      <c r="B23" s="19">
        <f>'8A'!B23</f>
        <v>4082</v>
      </c>
      <c r="C23" s="227">
        <f>'8A'!C23/$B23</f>
        <v>0.12567368936795689</v>
      </c>
      <c r="D23" s="169"/>
      <c r="E23" s="172" t="str">
        <f t="shared" si="0"/>
        <v>Indiana</v>
      </c>
      <c r="F23" s="73">
        <f>'8A'!F23/$B23</f>
        <v>0.87432631063204314</v>
      </c>
      <c r="G23" s="73">
        <f>'8A'!G23/$B23</f>
        <v>0.77143557079862812</v>
      </c>
      <c r="H23" s="73">
        <f>'8A'!H23/$B23</f>
        <v>6.1489465948064675E-2</v>
      </c>
      <c r="I23" s="73">
        <f>'8A'!I23/$B23</f>
        <v>3.0377266046055854E-2</v>
      </c>
      <c r="J23" s="73">
        <f>'8A'!J23/$B23</f>
        <v>1.1024007839294463E-2</v>
      </c>
      <c r="K23" s="73">
        <f>'8A'!K23/$B23</f>
        <v>0</v>
      </c>
    </row>
    <row r="24" spans="1:11" ht="12.75" customHeight="1" x14ac:dyDescent="0.3">
      <c r="A24" s="41" t="s">
        <v>22</v>
      </c>
      <c r="B24" s="19">
        <f>'8A'!B24</f>
        <v>2781</v>
      </c>
      <c r="C24" s="227">
        <f>'8A'!C24/$B24</f>
        <v>0.13160733549083065</v>
      </c>
      <c r="D24" s="169"/>
      <c r="E24" s="172" t="str">
        <f t="shared" si="0"/>
        <v>Iowa</v>
      </c>
      <c r="F24" s="73">
        <f>'8A'!F24/$B24</f>
        <v>0.86875224739302415</v>
      </c>
      <c r="G24" s="73">
        <f>'8A'!G24/$B24</f>
        <v>0.77813736066163253</v>
      </c>
      <c r="H24" s="73">
        <f>'8A'!H24/$B24</f>
        <v>3.7037037037037035E-2</v>
      </c>
      <c r="I24" s="73">
        <f>'8A'!I24/$B24</f>
        <v>3.9913700107874865E-2</v>
      </c>
      <c r="J24" s="73">
        <f>'8A'!J24/$B24</f>
        <v>1.3304566702624955E-2</v>
      </c>
      <c r="K24" s="73">
        <f>'8A'!K24/$B24</f>
        <v>3.595828838547285E-4</v>
      </c>
    </row>
    <row r="25" spans="1:11" ht="12.75" customHeight="1" x14ac:dyDescent="0.3">
      <c r="A25" s="41" t="s">
        <v>23</v>
      </c>
      <c r="B25" s="19">
        <f>'8A'!B25</f>
        <v>1433</v>
      </c>
      <c r="C25" s="227">
        <f>'8A'!C25/$B25</f>
        <v>0.28750872295882762</v>
      </c>
      <c r="D25" s="169"/>
      <c r="E25" s="172" t="str">
        <f t="shared" si="0"/>
        <v>Kansas</v>
      </c>
      <c r="F25" s="73">
        <f>'8A'!F25/$B25</f>
        <v>0.71249127704117232</v>
      </c>
      <c r="G25" s="73">
        <f>'8A'!G25/$B25</f>
        <v>0.56245638520586183</v>
      </c>
      <c r="H25" s="73">
        <f>'8A'!H25/$B25</f>
        <v>5.861828332170272E-2</v>
      </c>
      <c r="I25" s="73">
        <f>'8A'!I25/$B25</f>
        <v>6.0013956734124213E-2</v>
      </c>
      <c r="J25" s="73">
        <f>'8A'!J25/$B25</f>
        <v>3.2100488485694349E-2</v>
      </c>
      <c r="K25" s="73">
        <f>'8A'!K25/$B25</f>
        <v>0</v>
      </c>
    </row>
    <row r="26" spans="1:11" ht="12.75" customHeight="1" x14ac:dyDescent="0.3">
      <c r="A26" s="41" t="s">
        <v>24</v>
      </c>
      <c r="B26" s="19">
        <f>'8A'!B26</f>
        <v>2948</v>
      </c>
      <c r="C26" s="227">
        <f>'8A'!C26/$B26</f>
        <v>0.20725915875169607</v>
      </c>
      <c r="D26" s="169"/>
      <c r="E26" s="172" t="str">
        <f t="shared" si="0"/>
        <v>Kentucky</v>
      </c>
      <c r="F26" s="73">
        <f>'8A'!F26/$B26</f>
        <v>0.79274084124830391</v>
      </c>
      <c r="G26" s="73">
        <f>'8A'!G26/$B26</f>
        <v>0.72930800542740837</v>
      </c>
      <c r="H26" s="73">
        <f>'8A'!H26/$B26</f>
        <v>2.4762550881953865E-2</v>
      </c>
      <c r="I26" s="73">
        <f>'8A'!I26/$B26</f>
        <v>2.7137042062415198E-2</v>
      </c>
      <c r="J26" s="73">
        <f>'8A'!J26/$B26</f>
        <v>1.1533242876526458E-2</v>
      </c>
      <c r="K26" s="73">
        <f>'8A'!K26/$B26</f>
        <v>0</v>
      </c>
    </row>
    <row r="27" spans="1:11" ht="12.75" customHeight="1" x14ac:dyDescent="0.3">
      <c r="A27" s="41" t="s">
        <v>25</v>
      </c>
      <c r="B27" s="19">
        <f>'8A'!B27</f>
        <v>1121</v>
      </c>
      <c r="C27" s="227">
        <f>'8A'!C27/$B27</f>
        <v>3.5682426404995541E-3</v>
      </c>
      <c r="D27" s="169"/>
      <c r="E27" s="172" t="str">
        <f t="shared" si="0"/>
        <v>Louisiana</v>
      </c>
      <c r="F27" s="73">
        <f>'8A'!F27/$B27</f>
        <v>0.9964317573595004</v>
      </c>
      <c r="G27" s="73">
        <f>'8A'!G27/$B27</f>
        <v>0.97859054415700264</v>
      </c>
      <c r="H27" s="73">
        <f>'8A'!H27/$B27</f>
        <v>8.9206066012488851E-3</v>
      </c>
      <c r="I27" s="73">
        <f>'8A'!I27/$B27</f>
        <v>5.3523639607493305E-3</v>
      </c>
      <c r="J27" s="73">
        <f>'8A'!J27/$B27</f>
        <v>2.6761819803746653E-3</v>
      </c>
      <c r="K27" s="73">
        <f>'8A'!K27/$B27</f>
        <v>8.9206066012488853E-4</v>
      </c>
    </row>
    <row r="28" spans="1:11" ht="18" customHeight="1" x14ac:dyDescent="0.3">
      <c r="A28" s="41" t="s">
        <v>26</v>
      </c>
      <c r="B28" s="19">
        <f>'8A'!B28</f>
        <v>10106</v>
      </c>
      <c r="C28" s="227">
        <f>'8A'!C28/$B28</f>
        <v>0.79734811003364336</v>
      </c>
      <c r="D28" s="169"/>
      <c r="E28" s="172" t="str">
        <f t="shared" si="0"/>
        <v>Maine</v>
      </c>
      <c r="F28" s="73">
        <f>'8A'!F28/$B28</f>
        <v>0.20265188996635661</v>
      </c>
      <c r="G28" s="73">
        <f>'8A'!G28/$B28</f>
        <v>6.6792004749653675E-2</v>
      </c>
      <c r="H28" s="73">
        <f>'8A'!H28/$B28</f>
        <v>9.2222442113595884E-2</v>
      </c>
      <c r="I28" s="73">
        <f>'8A'!I28/$B28</f>
        <v>2.4045121709875321E-2</v>
      </c>
      <c r="J28" s="73">
        <f>'8A'!J28/$B28</f>
        <v>1.8701761329903029E-2</v>
      </c>
      <c r="K28" s="73">
        <f>'8A'!K28/$B28</f>
        <v>7.916089451810805E-4</v>
      </c>
    </row>
    <row r="29" spans="1:11" ht="12.75" customHeight="1" x14ac:dyDescent="0.3">
      <c r="A29" s="41" t="s">
        <v>27</v>
      </c>
      <c r="B29" s="19">
        <f>'8A'!B29</f>
        <v>16449</v>
      </c>
      <c r="C29" s="227">
        <f>'8A'!C29/$B29</f>
        <v>3.3254301173323605E-2</v>
      </c>
      <c r="D29" s="169"/>
      <c r="E29" s="172" t="str">
        <f t="shared" si="0"/>
        <v>Maryland</v>
      </c>
      <c r="F29" s="73">
        <f>'8A'!F29/$B29</f>
        <v>0.96674569882667638</v>
      </c>
      <c r="G29" s="73">
        <f>'8A'!G29/$B29</f>
        <v>0.93884126694631898</v>
      </c>
      <c r="H29" s="73">
        <f>'8A'!H29/$B29</f>
        <v>1.702231138671044E-2</v>
      </c>
      <c r="I29" s="73">
        <f>'8A'!I29/$B29</f>
        <v>8.1463918779257089E-3</v>
      </c>
      <c r="J29" s="73">
        <f>'8A'!J29/$B29</f>
        <v>2.7965225849595722E-3</v>
      </c>
      <c r="K29" s="73">
        <f>'8A'!K29/$B29</f>
        <v>0</v>
      </c>
    </row>
    <row r="30" spans="1:11" ht="12.75" customHeight="1" x14ac:dyDescent="0.3">
      <c r="A30" s="41" t="s">
        <v>28</v>
      </c>
      <c r="B30" s="19">
        <f>'8A'!B30</f>
        <v>29913</v>
      </c>
      <c r="C30" s="227">
        <f>'8A'!C30/$B30</f>
        <v>0.53802694480660584</v>
      </c>
      <c r="D30" s="169"/>
      <c r="E30" s="172" t="str">
        <f t="shared" si="0"/>
        <v>Massachusetts</v>
      </c>
      <c r="F30" s="73">
        <f>'8A'!F30/$B30</f>
        <v>0.46197305519339416</v>
      </c>
      <c r="G30" s="73">
        <f>'8A'!G30/$B30</f>
        <v>0.41911543476080632</v>
      </c>
      <c r="H30" s="73">
        <f>'8A'!H30/$B30</f>
        <v>1.3372112459465783E-2</v>
      </c>
      <c r="I30" s="73">
        <f>'8A'!I30/$B30</f>
        <v>1.955671447196871E-2</v>
      </c>
      <c r="J30" s="73">
        <f>'8A'!J30/$B30</f>
        <v>9.9287935011533445E-3</v>
      </c>
      <c r="K30" s="73">
        <f>'8A'!K30/$B30</f>
        <v>0</v>
      </c>
    </row>
    <row r="31" spans="1:11" ht="12.75" customHeight="1" x14ac:dyDescent="0.3">
      <c r="A31" s="41" t="s">
        <v>29</v>
      </c>
      <c r="B31" s="19">
        <f>'8A'!B31</f>
        <v>2842</v>
      </c>
      <c r="C31" s="227">
        <f>'8A'!C31/$B31</f>
        <v>0.24208304011259676</v>
      </c>
      <c r="D31" s="169"/>
      <c r="E31" s="172" t="str">
        <f t="shared" si="0"/>
        <v>Michigan</v>
      </c>
      <c r="F31" s="73">
        <f>'8A'!F31/$B31</f>
        <v>0.75791695988740326</v>
      </c>
      <c r="G31" s="73">
        <f>'8A'!G31/$B31</f>
        <v>0.59429978888106971</v>
      </c>
      <c r="H31" s="73">
        <f>'8A'!H31/$B31</f>
        <v>7.2132301196340606E-2</v>
      </c>
      <c r="I31" s="73">
        <f>'8A'!I31/$B31</f>
        <v>7.4243490499648138E-2</v>
      </c>
      <c r="J31" s="73">
        <f>'8A'!J31/$B31</f>
        <v>1.4778325123152709E-2</v>
      </c>
      <c r="K31" s="73">
        <f>'8A'!K31/$B31</f>
        <v>2.11118930330753E-3</v>
      </c>
    </row>
    <row r="32" spans="1:11" ht="12.75" customHeight="1" x14ac:dyDescent="0.3">
      <c r="A32" s="41" t="s">
        <v>30</v>
      </c>
      <c r="B32" s="19">
        <f>'8A'!B32</f>
        <v>10579</v>
      </c>
      <c r="C32" s="227">
        <f>'8A'!C32/$B32</f>
        <v>0.14944701767652896</v>
      </c>
      <c r="D32" s="169"/>
      <c r="E32" s="172" t="str">
        <f t="shared" si="0"/>
        <v>Minnesota</v>
      </c>
      <c r="F32" s="73">
        <f>'8A'!F32/$B32</f>
        <v>0.85055298232347099</v>
      </c>
      <c r="G32" s="73">
        <f>'8A'!G32/$B32</f>
        <v>0.70290197561206158</v>
      </c>
      <c r="H32" s="73">
        <f>'8A'!H32/$B32</f>
        <v>5.9268361848946023E-2</v>
      </c>
      <c r="I32" s="73">
        <f>'8A'!I32/$B32</f>
        <v>6.4183760279799607E-2</v>
      </c>
      <c r="J32" s="73">
        <f>'8A'!J32/$B32</f>
        <v>2.2875508082049342E-2</v>
      </c>
      <c r="K32" s="73">
        <f>'8A'!K32/$B32</f>
        <v>1.3233765006144247E-3</v>
      </c>
    </row>
    <row r="33" spans="1:11" ht="12.75" customHeight="1" x14ac:dyDescent="0.3">
      <c r="A33" s="41" t="s">
        <v>31</v>
      </c>
      <c r="B33" s="19">
        <f>'8A'!B33</f>
        <v>169</v>
      </c>
      <c r="C33" s="227">
        <f>'8A'!C33/$B33</f>
        <v>0.42011834319526625</v>
      </c>
      <c r="D33" s="169"/>
      <c r="E33" s="172" t="str">
        <f t="shared" si="0"/>
        <v>Mississippi</v>
      </c>
      <c r="F33" s="73">
        <f>'8A'!F33/$B33</f>
        <v>0.57988165680473369</v>
      </c>
      <c r="G33" s="73">
        <f>'8A'!G33/$B33</f>
        <v>0.48520710059171596</v>
      </c>
      <c r="H33" s="73">
        <f>'8A'!H33/$B33</f>
        <v>4.142011834319527E-2</v>
      </c>
      <c r="I33" s="73">
        <f>'8A'!I33/$B33</f>
        <v>3.5502958579881658E-2</v>
      </c>
      <c r="J33" s="73">
        <f>'8A'!J33/$B33</f>
        <v>1.7751479289940829E-2</v>
      </c>
      <c r="K33" s="73">
        <f>'8A'!K33/$B33</f>
        <v>0</v>
      </c>
    </row>
    <row r="34" spans="1:11" ht="12.75" customHeight="1" x14ac:dyDescent="0.3">
      <c r="A34" s="41" t="s">
        <v>32</v>
      </c>
      <c r="B34" s="19">
        <f>'8A'!B34</f>
        <v>3799</v>
      </c>
      <c r="C34" s="227">
        <f>'8A'!C34/$B34</f>
        <v>0.17136088444327455</v>
      </c>
      <c r="D34" s="169"/>
      <c r="E34" s="172" t="str">
        <f t="shared" si="0"/>
        <v>Missouri</v>
      </c>
      <c r="F34" s="73">
        <f>'8A'!F34/$B34</f>
        <v>0.82863911555672543</v>
      </c>
      <c r="G34" s="73">
        <f>'8A'!G34/$B34</f>
        <v>0.7823111345090813</v>
      </c>
      <c r="H34" s="73">
        <f>'8A'!H34/$B34</f>
        <v>2.2111081863648328E-2</v>
      </c>
      <c r="I34" s="73">
        <f>'8A'!I34/$B34</f>
        <v>1.921558304817057E-2</v>
      </c>
      <c r="J34" s="73">
        <f>'8A'!J34/$B34</f>
        <v>4.7380889707817845E-3</v>
      </c>
      <c r="K34" s="73">
        <f>'8A'!K34/$B34</f>
        <v>2.6322716504343247E-4</v>
      </c>
    </row>
    <row r="35" spans="1:11" ht="12.75" customHeight="1" x14ac:dyDescent="0.3">
      <c r="A35" s="41" t="s">
        <v>33</v>
      </c>
      <c r="B35" s="19">
        <f>'8A'!B35</f>
        <v>626</v>
      </c>
      <c r="C35" s="227">
        <f>'8A'!C35/$B35</f>
        <v>0.36421725239616615</v>
      </c>
      <c r="D35" s="169"/>
      <c r="E35" s="172" t="str">
        <f t="shared" si="0"/>
        <v>Montana</v>
      </c>
      <c r="F35" s="73">
        <f>'8A'!F35/$B35</f>
        <v>0.63578274760383391</v>
      </c>
      <c r="G35" s="73">
        <f>'8A'!G35/$B35</f>
        <v>0.34984025559105431</v>
      </c>
      <c r="H35" s="73">
        <f>'8A'!H35/$B35</f>
        <v>0.17092651757188498</v>
      </c>
      <c r="I35" s="73">
        <f>'8A'!I35/$B35</f>
        <v>8.9456869009584661E-2</v>
      </c>
      <c r="J35" s="73">
        <f>'8A'!J35/$B35</f>
        <v>2.5559105431309903E-2</v>
      </c>
      <c r="K35" s="73">
        <f>'8A'!K35/$B35</f>
        <v>0</v>
      </c>
    </row>
    <row r="36" spans="1:11" ht="12.75" customHeight="1" x14ac:dyDescent="0.3">
      <c r="A36" s="41" t="s">
        <v>34</v>
      </c>
      <c r="B36" s="19">
        <f>'8A'!B36</f>
        <v>1155</v>
      </c>
      <c r="C36" s="227">
        <f>'8A'!C36/$B36</f>
        <v>9.4372294372294371E-2</v>
      </c>
      <c r="D36" s="169"/>
      <c r="E36" s="172" t="str">
        <f t="shared" si="0"/>
        <v>Nebraska</v>
      </c>
      <c r="F36" s="73">
        <f>'8A'!F36/$B36</f>
        <v>0.90476190476190477</v>
      </c>
      <c r="G36" s="73">
        <f>'8A'!G36/$B36</f>
        <v>0.87965367965367969</v>
      </c>
      <c r="H36" s="73">
        <f>'8A'!H36/$B36</f>
        <v>7.7922077922077922E-3</v>
      </c>
      <c r="I36" s="73">
        <f>'8A'!I36/$B36</f>
        <v>1.2987012987012988E-2</v>
      </c>
      <c r="J36" s="73">
        <f>'8A'!J36/$B36</f>
        <v>5.1948051948051948E-3</v>
      </c>
      <c r="K36" s="73">
        <f>'8A'!K36/$B36</f>
        <v>0</v>
      </c>
    </row>
    <row r="37" spans="1:11" ht="12.75" customHeight="1" x14ac:dyDescent="0.3">
      <c r="A37" s="41" t="s">
        <v>35</v>
      </c>
      <c r="B37" s="19">
        <f>'8A'!B37</f>
        <v>2833</v>
      </c>
      <c r="C37" s="227">
        <f>'8A'!C37/$B37</f>
        <v>0.22837980938933991</v>
      </c>
      <c r="D37" s="169"/>
      <c r="E37" s="172" t="str">
        <f t="shared" si="0"/>
        <v>Nevada</v>
      </c>
      <c r="F37" s="73">
        <f>'8A'!F37/$B37</f>
        <v>0.77162019061066012</v>
      </c>
      <c r="G37" s="73">
        <f>'8A'!G37/$B37</f>
        <v>0.60571831980232971</v>
      </c>
      <c r="H37" s="73">
        <f>'8A'!H37/$B37</f>
        <v>8.3303918108012701E-2</v>
      </c>
      <c r="I37" s="73">
        <f>'8A'!I37/$B37</f>
        <v>5.7183198023296855E-2</v>
      </c>
      <c r="J37" s="73">
        <f>'8A'!J37/$B37</f>
        <v>2.5061771973173313E-2</v>
      </c>
      <c r="K37" s="73">
        <f>'8A'!K37/$B37</f>
        <v>3.5298270384751147E-4</v>
      </c>
    </row>
    <row r="38" spans="1:11" ht="18" customHeight="1" x14ac:dyDescent="0.3">
      <c r="A38" s="41" t="s">
        <v>36</v>
      </c>
      <c r="B38" s="19">
        <f>'8A'!B38</f>
        <v>2110</v>
      </c>
      <c r="C38" s="227">
        <f>'8A'!C38/$B38</f>
        <v>0.58815165876777253</v>
      </c>
      <c r="D38" s="169"/>
      <c r="E38" s="172" t="str">
        <f t="shared" si="0"/>
        <v>New Hampshire</v>
      </c>
      <c r="F38" s="73">
        <f>'8A'!F38/$B38</f>
        <v>0.41184834123222747</v>
      </c>
      <c r="G38" s="73">
        <f>'8A'!G38/$B38</f>
        <v>0.27962085308056872</v>
      </c>
      <c r="H38" s="73">
        <f>'8A'!H38/$B38</f>
        <v>6.1611374407582936E-2</v>
      </c>
      <c r="I38" s="73">
        <f>'8A'!I38/$B38</f>
        <v>5.1658767772511847E-2</v>
      </c>
      <c r="J38" s="73">
        <f>'8A'!J38/$B38</f>
        <v>1.8957345971563982E-2</v>
      </c>
      <c r="K38" s="73">
        <f>'8A'!K38/$B38</f>
        <v>4.7393364928909954E-4</v>
      </c>
    </row>
    <row r="39" spans="1:11" ht="12.75" customHeight="1" x14ac:dyDescent="0.3">
      <c r="A39" s="41" t="s">
        <v>37</v>
      </c>
      <c r="B39" s="19">
        <f>'8A'!B39</f>
        <v>5416</v>
      </c>
      <c r="C39" s="227">
        <f>'8A'!C39/$B39</f>
        <v>4.3205317577548003E-2</v>
      </c>
      <c r="D39" s="169"/>
      <c r="E39" s="172" t="str">
        <f t="shared" si="0"/>
        <v>New Jersey</v>
      </c>
      <c r="F39" s="73">
        <f>'8A'!F39/$B39</f>
        <v>0.95679468242245203</v>
      </c>
      <c r="G39" s="73">
        <f>'8A'!G39/$B39</f>
        <v>0.9303914327917282</v>
      </c>
      <c r="H39" s="73">
        <f>'8A'!H39/$B39</f>
        <v>8.4933530280649934E-3</v>
      </c>
      <c r="I39" s="73">
        <f>'8A'!I39/$B39</f>
        <v>1.3847858197932054E-2</v>
      </c>
      <c r="J39" s="73">
        <f>'8A'!J39/$B39</f>
        <v>3.5081240768094534E-3</v>
      </c>
      <c r="K39" s="73">
        <f>'8A'!K39/$B39</f>
        <v>5.5391432791728216E-4</v>
      </c>
    </row>
    <row r="40" spans="1:11" ht="12.75" customHeight="1" x14ac:dyDescent="0.3">
      <c r="A40" s="41" t="s">
        <v>38</v>
      </c>
      <c r="B40" s="19">
        <f>'8A'!B40</f>
        <v>7006</v>
      </c>
      <c r="C40" s="227">
        <f>'8A'!C40/$B40</f>
        <v>7.1652868969454747E-2</v>
      </c>
      <c r="D40" s="169"/>
      <c r="E40" s="172" t="str">
        <f t="shared" si="0"/>
        <v>New Mexico</v>
      </c>
      <c r="F40" s="73">
        <f>'8A'!F40/$B40</f>
        <v>0.92834713103054523</v>
      </c>
      <c r="G40" s="73">
        <f>'8A'!G40/$B40</f>
        <v>0.92335141307450752</v>
      </c>
      <c r="H40" s="73">
        <f>'8A'!H40/$B40</f>
        <v>5.7093919497573512E-4</v>
      </c>
      <c r="I40" s="73">
        <f>'8A'!I40/$B40</f>
        <v>2.4264915786468741E-3</v>
      </c>
      <c r="J40" s="73">
        <f>'8A'!J40/$B40</f>
        <v>1.855552383671139E-3</v>
      </c>
      <c r="K40" s="73">
        <f>'8A'!K40/$B40</f>
        <v>0</v>
      </c>
    </row>
    <row r="41" spans="1:11" ht="12.75" customHeight="1" x14ac:dyDescent="0.3">
      <c r="A41" s="41" t="s">
        <v>39</v>
      </c>
      <c r="B41" s="19">
        <f>'8A'!B41</f>
        <v>71423</v>
      </c>
      <c r="C41" s="227">
        <f>'8A'!C41/$B41</f>
        <v>0.10331405849656274</v>
      </c>
      <c r="D41" s="169"/>
      <c r="E41" s="172" t="str">
        <f t="shared" si="0"/>
        <v>New York</v>
      </c>
      <c r="F41" s="73">
        <f>'8A'!F41/$B41</f>
        <v>0.89668594150343728</v>
      </c>
      <c r="G41" s="73">
        <f>'8A'!G41/$B41</f>
        <v>0.78385114038895032</v>
      </c>
      <c r="H41" s="73">
        <f>'8A'!H41/$B41</f>
        <v>3.9217058930596585E-2</v>
      </c>
      <c r="I41" s="73">
        <f>'8A'!I41/$B41</f>
        <v>5.2616104056116379E-2</v>
      </c>
      <c r="J41" s="73">
        <f>'8A'!J41/$B41</f>
        <v>2.1015639219859147E-2</v>
      </c>
      <c r="K41" s="73">
        <f>'8A'!K41/$B41</f>
        <v>0</v>
      </c>
    </row>
    <row r="42" spans="1:11" ht="12.75" customHeight="1" x14ac:dyDescent="0.3">
      <c r="A42" s="41" t="s">
        <v>40</v>
      </c>
      <c r="B42" s="19">
        <f>'8A'!B42</f>
        <v>3887</v>
      </c>
      <c r="C42" s="227">
        <f>'8A'!C42/$B42</f>
        <v>5.0681759711860043E-2</v>
      </c>
      <c r="D42" s="169"/>
      <c r="E42" s="172" t="str">
        <f t="shared" si="0"/>
        <v>North Carolina</v>
      </c>
      <c r="F42" s="73">
        <f>'8A'!F42/$B42</f>
        <v>0.94931824028813994</v>
      </c>
      <c r="G42" s="73">
        <f>'8A'!G42/$B42</f>
        <v>0.91072806791870342</v>
      </c>
      <c r="H42" s="73">
        <f>'8A'!H42/$B42</f>
        <v>2.7013120658605609E-2</v>
      </c>
      <c r="I42" s="73">
        <f>'8A'!I42/$B42</f>
        <v>7.7180344738873169E-3</v>
      </c>
      <c r="J42" s="73">
        <f>'8A'!J42/$B42</f>
        <v>3.8590172369436584E-3</v>
      </c>
      <c r="K42" s="73">
        <f>'8A'!K42/$B42</f>
        <v>0</v>
      </c>
    </row>
    <row r="43" spans="1:11" ht="12.75" customHeight="1" x14ac:dyDescent="0.3">
      <c r="A43" s="41" t="s">
        <v>41</v>
      </c>
      <c r="B43" s="19">
        <f>'8A'!B43</f>
        <v>544</v>
      </c>
      <c r="C43" s="227">
        <f>'8A'!C43/$B43</f>
        <v>8.455882352941177E-2</v>
      </c>
      <c r="D43" s="169"/>
      <c r="E43" s="172" t="str">
        <f t="shared" si="0"/>
        <v>North Dakota</v>
      </c>
      <c r="F43" s="73">
        <f>'8A'!F43/$B43</f>
        <v>0.9154411764705882</v>
      </c>
      <c r="G43" s="73">
        <f>'8A'!G43/$B43</f>
        <v>0.8529411764705882</v>
      </c>
      <c r="H43" s="73">
        <f>'8A'!H43/$B43</f>
        <v>3.125E-2</v>
      </c>
      <c r="I43" s="73">
        <f>'8A'!I43/$B43</f>
        <v>2.389705882352941E-2</v>
      </c>
      <c r="J43" s="73">
        <f>'8A'!J43/$B43</f>
        <v>7.3529411764705881E-3</v>
      </c>
      <c r="K43" s="73">
        <f>'8A'!K43/$B43</f>
        <v>0</v>
      </c>
    </row>
    <row r="44" spans="1:11" ht="12.75" customHeight="1" x14ac:dyDescent="0.3">
      <c r="A44" s="41" t="s">
        <v>42</v>
      </c>
      <c r="B44" s="19">
        <f>'8A'!B44</f>
        <v>6132</v>
      </c>
      <c r="C44" s="227">
        <f>'8A'!C44/$B44</f>
        <v>0.31523157208088715</v>
      </c>
      <c r="D44" s="169"/>
      <c r="E44" s="172" t="str">
        <f t="shared" si="0"/>
        <v>Ohio</v>
      </c>
      <c r="F44" s="73">
        <f>'8A'!F44/$B44</f>
        <v>0.68476842791911285</v>
      </c>
      <c r="G44" s="73">
        <f>'8A'!G44/$B44</f>
        <v>0.5955642530984997</v>
      </c>
      <c r="H44" s="73">
        <f>'8A'!H44/$B44</f>
        <v>3.7345075016307891E-2</v>
      </c>
      <c r="I44" s="73">
        <f>'8A'!I44/$B44</f>
        <v>3.2289628180039137E-2</v>
      </c>
      <c r="J44" s="73">
        <f>'8A'!J44/$B44</f>
        <v>1.9243313763861708E-2</v>
      </c>
      <c r="K44" s="73">
        <f>'8A'!K44/$B44</f>
        <v>3.2615786040443573E-4</v>
      </c>
    </row>
    <row r="45" spans="1:11" ht="12.75" customHeight="1" x14ac:dyDescent="0.3">
      <c r="A45" s="41" t="s">
        <v>43</v>
      </c>
      <c r="B45" s="19">
        <f>'8A'!B45</f>
        <v>1419</v>
      </c>
      <c r="C45" s="227">
        <f>'8A'!C45/$B45</f>
        <v>0.14940098661028894</v>
      </c>
      <c r="D45" s="169"/>
      <c r="E45" s="172" t="str">
        <f t="shared" si="0"/>
        <v>Oklahoma</v>
      </c>
      <c r="F45" s="73">
        <f>'8A'!F45/$B45</f>
        <v>0.85059901338971111</v>
      </c>
      <c r="G45" s="73">
        <f>'8A'!G45/$B45</f>
        <v>0.7610993657505285</v>
      </c>
      <c r="H45" s="73">
        <f>'8A'!H45/$B45</f>
        <v>2.4665257223396759E-2</v>
      </c>
      <c r="I45" s="73">
        <f>'8A'!I45/$B45</f>
        <v>3.382663847780127E-2</v>
      </c>
      <c r="J45" s="73">
        <f>'8A'!J45/$B45</f>
        <v>2.255109231853418E-2</v>
      </c>
      <c r="K45" s="73">
        <f>'8A'!K45/$B45</f>
        <v>8.4566596194503175E-3</v>
      </c>
    </row>
    <row r="46" spans="1:11" ht="12.75" customHeight="1" x14ac:dyDescent="0.3">
      <c r="A46" s="41" t="s">
        <v>44</v>
      </c>
      <c r="B46" s="19">
        <f>'8A'!B46</f>
        <v>25364</v>
      </c>
      <c r="C46" s="227">
        <f>'8A'!C46/$B46</f>
        <v>0.33681595962781896</v>
      </c>
      <c r="D46" s="169"/>
      <c r="E46" s="172" t="str">
        <f t="shared" si="0"/>
        <v>Oregon</v>
      </c>
      <c r="F46" s="73">
        <f>'8A'!F46/$B46</f>
        <v>0.66318404037218104</v>
      </c>
      <c r="G46" s="73">
        <f>'8A'!G46/$B46</f>
        <v>0.61334962939599436</v>
      </c>
      <c r="H46" s="73">
        <f>'8A'!H46/$B46</f>
        <v>1.0999842296167796E-2</v>
      </c>
      <c r="I46" s="73">
        <f>'8A'!I46/$B46</f>
        <v>1.4784734269042739E-2</v>
      </c>
      <c r="J46" s="73">
        <f>'8A'!J46/$B46</f>
        <v>2.4049834410976186E-2</v>
      </c>
      <c r="K46" s="73">
        <f>'8A'!K46/$B46</f>
        <v>0</v>
      </c>
    </row>
    <row r="47" spans="1:11" ht="12.75" customHeight="1" x14ac:dyDescent="0.3">
      <c r="A47" s="41" t="s">
        <v>45</v>
      </c>
      <c r="B47" s="19">
        <f>'8A'!B47</f>
        <v>13552</v>
      </c>
      <c r="C47" s="227">
        <f>'8A'!C47/$B47</f>
        <v>0.11341499409681229</v>
      </c>
      <c r="D47" s="169"/>
      <c r="E47" s="172" t="str">
        <f t="shared" si="0"/>
        <v>Pennsylvania</v>
      </c>
      <c r="F47" s="73">
        <f>'8A'!F47/$B47</f>
        <v>0.88658500590318767</v>
      </c>
      <c r="G47" s="73">
        <f>'8A'!G47/$B47</f>
        <v>0.7401859504132231</v>
      </c>
      <c r="H47" s="73">
        <f>'8A'!H47/$B47</f>
        <v>8.072609208972846E-2</v>
      </c>
      <c r="I47" s="73">
        <f>'8A'!I47/$B47</f>
        <v>4.619244391971665E-2</v>
      </c>
      <c r="J47" s="73">
        <f>'8A'!J47/$B47</f>
        <v>1.9406729634002362E-2</v>
      </c>
      <c r="K47" s="73">
        <f>'8A'!K47/$B47</f>
        <v>7.3789846517119241E-5</v>
      </c>
    </row>
    <row r="48" spans="1:11" ht="18" customHeight="1" x14ac:dyDescent="0.3">
      <c r="A48" s="41" t="s">
        <v>46</v>
      </c>
      <c r="B48" s="19">
        <f>'8A'!B48</f>
        <v>3944</v>
      </c>
      <c r="C48" s="227">
        <f>'8A'!C48/$B48</f>
        <v>9.381338742393509E-3</v>
      </c>
      <c r="D48" s="169"/>
      <c r="E48" s="172" t="str">
        <f t="shared" si="0"/>
        <v>Puerto Rico</v>
      </c>
      <c r="F48" s="73">
        <f>'8A'!F48/$B48</f>
        <v>0.99061866125760645</v>
      </c>
      <c r="G48" s="73">
        <f>'8A'!G48/$B48</f>
        <v>0.98554766734279919</v>
      </c>
      <c r="H48" s="73">
        <f>'8A'!H48/$B48</f>
        <v>1.5212981744421906E-3</v>
      </c>
      <c r="I48" s="73">
        <f>'8A'!I48/$B48</f>
        <v>2.281947261663286E-3</v>
      </c>
      <c r="J48" s="73">
        <f>'8A'!J48/$B48</f>
        <v>1.2677484787018255E-3</v>
      </c>
      <c r="K48" s="73">
        <f>'8A'!K48/$B48</f>
        <v>0</v>
      </c>
    </row>
    <row r="49" spans="1:11" ht="12.75" customHeight="1" x14ac:dyDescent="0.3">
      <c r="A49" s="41" t="s">
        <v>47</v>
      </c>
      <c r="B49" s="19">
        <f>'8A'!B49</f>
        <v>1450</v>
      </c>
      <c r="C49" s="227">
        <f>'8A'!C49/$B49</f>
        <v>6.5517241379310351E-2</v>
      </c>
      <c r="D49" s="169"/>
      <c r="E49" s="172" t="str">
        <f t="shared" si="0"/>
        <v>Rhode Island</v>
      </c>
      <c r="F49" s="73">
        <f>'8A'!F49/$B49</f>
        <v>0.93448275862068964</v>
      </c>
      <c r="G49" s="73">
        <f>'8A'!G49/$B49</f>
        <v>0.56137931034482758</v>
      </c>
      <c r="H49" s="73">
        <f>'8A'!H49/$B49</f>
        <v>0.22551724137931034</v>
      </c>
      <c r="I49" s="73">
        <f>'8A'!I49/$B49</f>
        <v>0.11586206896551725</v>
      </c>
      <c r="J49" s="73">
        <f>'8A'!J49/$B49</f>
        <v>3.1034482758620689E-2</v>
      </c>
      <c r="K49" s="73">
        <f>'8A'!K49/$B49</f>
        <v>6.8965517241379305E-4</v>
      </c>
    </row>
    <row r="50" spans="1:11" ht="12.75" customHeight="1" x14ac:dyDescent="0.3">
      <c r="A50" s="41" t="s">
        <v>48</v>
      </c>
      <c r="B50" s="19">
        <f>'8A'!B50</f>
        <v>2297</v>
      </c>
      <c r="C50" s="227">
        <f>'8A'!C50/$B50</f>
        <v>9.0552895080539833E-2</v>
      </c>
      <c r="D50" s="169"/>
      <c r="E50" s="172" t="str">
        <f t="shared" si="0"/>
        <v>South Carolina</v>
      </c>
      <c r="F50" s="73">
        <f>'8A'!F50/$B50</f>
        <v>0.90901175446234217</v>
      </c>
      <c r="G50" s="73">
        <f>'8A'!G50/$B50</f>
        <v>0.81889420983892036</v>
      </c>
      <c r="H50" s="73">
        <f>'8A'!H50/$B50</f>
        <v>4.484109708315194E-2</v>
      </c>
      <c r="I50" s="73">
        <f>'8A'!I50/$B50</f>
        <v>4.0487592511972134E-2</v>
      </c>
      <c r="J50" s="73">
        <f>'8A'!J50/$B50</f>
        <v>5.2242054854157597E-3</v>
      </c>
      <c r="K50" s="73">
        <f>'8A'!K50/$B50</f>
        <v>0</v>
      </c>
    </row>
    <row r="51" spans="1:11" ht="12.75" customHeight="1" x14ac:dyDescent="0.3">
      <c r="A51" s="41" t="s">
        <v>49</v>
      </c>
      <c r="B51" s="19">
        <f>'8A'!B51</f>
        <v>286</v>
      </c>
      <c r="C51" s="227">
        <f>'8A'!C51/$B51</f>
        <v>0.58741258741258739</v>
      </c>
      <c r="D51" s="169"/>
      <c r="E51" s="172" t="str">
        <f t="shared" si="0"/>
        <v>South Dakota</v>
      </c>
      <c r="F51" s="73">
        <f>'8A'!F51/$B51</f>
        <v>0.41258741258741261</v>
      </c>
      <c r="G51" s="73">
        <f>'8A'!G51/$B51</f>
        <v>0.17832167832167833</v>
      </c>
      <c r="H51" s="73">
        <f>'8A'!H51/$B51</f>
        <v>0.11188811188811189</v>
      </c>
      <c r="I51" s="73">
        <f>'8A'!I51/$B51</f>
        <v>8.3916083916083919E-2</v>
      </c>
      <c r="J51" s="73">
        <f>'8A'!J51/$B51</f>
        <v>3.8461538461538464E-2</v>
      </c>
      <c r="K51" s="73">
        <f>'8A'!K51/$B51</f>
        <v>0</v>
      </c>
    </row>
    <row r="52" spans="1:11" ht="12.75" customHeight="1" x14ac:dyDescent="0.3">
      <c r="A52" s="41" t="s">
        <v>50</v>
      </c>
      <c r="B52" s="19">
        <f>'8A'!B52</f>
        <v>3941</v>
      </c>
      <c r="C52" s="227">
        <f>'8A'!C52/$B52</f>
        <v>0.24663790916011163</v>
      </c>
      <c r="D52" s="169"/>
      <c r="E52" s="172" t="str">
        <f t="shared" si="0"/>
        <v>Tennessee</v>
      </c>
      <c r="F52" s="73">
        <f>'8A'!F52/$B52</f>
        <v>0.75336209083988837</v>
      </c>
      <c r="G52" s="73">
        <f>'8A'!G52/$B52</f>
        <v>0.52499365643237761</v>
      </c>
      <c r="H52" s="73">
        <f>'8A'!H52/$B52</f>
        <v>0.12737883785841156</v>
      </c>
      <c r="I52" s="73">
        <f>'8A'!I52/$B52</f>
        <v>7.2316670895711754E-2</v>
      </c>
      <c r="J52" s="73">
        <f>'8A'!J52/$B52</f>
        <v>2.7150469424004061E-2</v>
      </c>
      <c r="K52" s="73">
        <f>'8A'!K52/$B52</f>
        <v>1.5224562293834052E-3</v>
      </c>
    </row>
    <row r="53" spans="1:11" ht="12.75" customHeight="1" x14ac:dyDescent="0.3">
      <c r="A53" s="41" t="s">
        <v>51</v>
      </c>
      <c r="B53" s="19">
        <f>'8A'!B53</f>
        <v>5963</v>
      </c>
      <c r="C53" s="227">
        <f>'8A'!C53/$B53</f>
        <v>2.9012242159986584E-2</v>
      </c>
      <c r="D53" s="169"/>
      <c r="E53" s="172" t="str">
        <f t="shared" si="0"/>
        <v>Texas</v>
      </c>
      <c r="F53" s="73">
        <f>'8A'!F53/$B53</f>
        <v>0.97115545866174746</v>
      </c>
      <c r="G53" s="73">
        <f>'8A'!G53/$B53</f>
        <v>0.95170216334060032</v>
      </c>
      <c r="H53" s="73">
        <f>'8A'!H53/$B53</f>
        <v>9.5589468388395105E-3</v>
      </c>
      <c r="I53" s="73">
        <f>'8A'!I53/$B53</f>
        <v>9.0558443736374304E-3</v>
      </c>
      <c r="J53" s="73">
        <f>'8A'!J53/$B53</f>
        <v>8.3850410867013247E-4</v>
      </c>
      <c r="K53" s="73">
        <f>'8A'!K53/$B53</f>
        <v>0</v>
      </c>
    </row>
    <row r="54" spans="1:11" ht="12.75" customHeight="1" x14ac:dyDescent="0.3">
      <c r="A54" s="41" t="s">
        <v>52</v>
      </c>
      <c r="B54" s="19">
        <f>'8A'!B54</f>
        <v>842</v>
      </c>
      <c r="C54" s="227">
        <f>'8A'!C54/$B54</f>
        <v>0.10332541567695962</v>
      </c>
      <c r="D54" s="169"/>
      <c r="E54" s="172" t="str">
        <f t="shared" si="0"/>
        <v>Utah</v>
      </c>
      <c r="F54" s="73">
        <f>'8A'!F54/$B54</f>
        <v>0.89786223277909738</v>
      </c>
      <c r="G54" s="73">
        <f>'8A'!G54/$B54</f>
        <v>0.69239904988123513</v>
      </c>
      <c r="H54" s="73">
        <f>'8A'!H54/$B54</f>
        <v>0.15320665083135393</v>
      </c>
      <c r="I54" s="73">
        <f>'8A'!I54/$B54</f>
        <v>3.6817102137767219E-2</v>
      </c>
      <c r="J54" s="73">
        <f>'8A'!J54/$B54</f>
        <v>1.4251781472684086E-2</v>
      </c>
      <c r="K54" s="73">
        <f>'8A'!K54/$B54</f>
        <v>0</v>
      </c>
    </row>
    <row r="55" spans="1:11" ht="12.75" customHeight="1" x14ac:dyDescent="0.3">
      <c r="A55" s="41" t="s">
        <v>53</v>
      </c>
      <c r="B55" s="19">
        <f>'8A'!B55</f>
        <v>741</v>
      </c>
      <c r="C55" s="227">
        <f>'8A'!C55/$B55</f>
        <v>0.35357624831309042</v>
      </c>
      <c r="D55" s="169"/>
      <c r="E55" s="172" t="str">
        <f t="shared" si="0"/>
        <v>Vermont</v>
      </c>
      <c r="F55" s="73">
        <f>'8A'!F55/$B55</f>
        <v>0.64642375168690958</v>
      </c>
      <c r="G55" s="73">
        <f>'8A'!G55/$B55</f>
        <v>0.5641025641025641</v>
      </c>
      <c r="H55" s="73">
        <f>'8A'!H55/$B55</f>
        <v>4.5883940620782729E-2</v>
      </c>
      <c r="I55" s="73">
        <f>'8A'!I55/$B55</f>
        <v>2.8340080971659919E-2</v>
      </c>
      <c r="J55" s="73">
        <f>'8A'!J55/$B55</f>
        <v>9.4466936572199737E-3</v>
      </c>
      <c r="K55" s="73">
        <f>'8A'!K55/$B55</f>
        <v>0</v>
      </c>
    </row>
    <row r="56" spans="1:11" ht="12.75" customHeight="1" x14ac:dyDescent="0.3">
      <c r="A56" s="41" t="s">
        <v>54</v>
      </c>
      <c r="B56" s="19">
        <f>'8A'!B56</f>
        <v>60</v>
      </c>
      <c r="C56" s="227">
        <f>'8A'!C56/$B56</f>
        <v>1.6666666666666666E-2</v>
      </c>
      <c r="D56" s="169"/>
      <c r="E56" s="172" t="str">
        <f t="shared" si="0"/>
        <v>Virgin Islands</v>
      </c>
      <c r="F56" s="73">
        <f>'8A'!F56/$B56</f>
        <v>0.98333333333333328</v>
      </c>
      <c r="G56" s="73">
        <f>'8A'!G56/$B56</f>
        <v>0.98333333333333328</v>
      </c>
      <c r="H56" s="73">
        <f>'8A'!H56/$B56</f>
        <v>0</v>
      </c>
      <c r="I56" s="73">
        <f>'8A'!I56/$B56</f>
        <v>0</v>
      </c>
      <c r="J56" s="73">
        <f>'8A'!J56/$B56</f>
        <v>0</v>
      </c>
      <c r="K56" s="73">
        <f>'8A'!K56/$B56</f>
        <v>0</v>
      </c>
    </row>
    <row r="57" spans="1:11" ht="12.75" customHeight="1" x14ac:dyDescent="0.3">
      <c r="A57" s="41" t="s">
        <v>55</v>
      </c>
      <c r="B57" s="19">
        <f>'8A'!B57</f>
        <v>7337</v>
      </c>
      <c r="C57" s="227">
        <f>'8A'!C57/$B57</f>
        <v>0.1450183998909636</v>
      </c>
      <c r="D57" s="169"/>
      <c r="E57" s="172" t="str">
        <f t="shared" si="0"/>
        <v>Virginia</v>
      </c>
      <c r="F57" s="73">
        <f>'8A'!F57/$B57</f>
        <v>0.85498160010903634</v>
      </c>
      <c r="G57" s="73">
        <f>'8A'!G57/$B57</f>
        <v>0.81790922720457948</v>
      </c>
      <c r="H57" s="73">
        <f>'8A'!H57/$B57</f>
        <v>1.117623006678479E-2</v>
      </c>
      <c r="I57" s="73">
        <f>'8A'!I57/$B57</f>
        <v>1.8263595474989777E-2</v>
      </c>
      <c r="J57" s="73">
        <f>'8A'!J57/$B57</f>
        <v>7.3599563854436422E-3</v>
      </c>
      <c r="K57" s="73">
        <f>'8A'!K57/$B57</f>
        <v>2.7259097723865341E-4</v>
      </c>
    </row>
    <row r="58" spans="1:11" ht="18" customHeight="1" x14ac:dyDescent="0.3">
      <c r="A58" s="41" t="s">
        <v>56</v>
      </c>
      <c r="B58" s="19">
        <f>'8A'!B58</f>
        <v>27369</v>
      </c>
      <c r="C58" s="227">
        <f>'8A'!C58/$B58</f>
        <v>0.34842339873579597</v>
      </c>
      <c r="D58" s="169"/>
      <c r="E58" s="172" t="str">
        <f t="shared" si="0"/>
        <v>Washington</v>
      </c>
      <c r="F58" s="73">
        <f>'8A'!F58/$B58</f>
        <v>0.65157660126420403</v>
      </c>
      <c r="G58" s="73">
        <f>'8A'!G58/$B58</f>
        <v>0.58661259088750051</v>
      </c>
      <c r="H58" s="73">
        <f>'8A'!H58/$B58</f>
        <v>2.8426321750886038E-2</v>
      </c>
      <c r="I58" s="73">
        <f>'8A'!I58/$B58</f>
        <v>2.2141839307245424E-2</v>
      </c>
      <c r="J58" s="73">
        <f>'8A'!J58/$B58</f>
        <v>1.3482407102926669E-2</v>
      </c>
      <c r="K58" s="73">
        <f>'8A'!K58/$B58</f>
        <v>9.1344221564543823E-4</v>
      </c>
    </row>
    <row r="59" spans="1:11" ht="12.75" customHeight="1" x14ac:dyDescent="0.3">
      <c r="A59" s="41" t="s">
        <v>57</v>
      </c>
      <c r="B59" s="19">
        <f>'8A'!B59</f>
        <v>1162</v>
      </c>
      <c r="C59" s="227">
        <f>'8A'!C59/$B59</f>
        <v>0.21858864027538727</v>
      </c>
      <c r="D59" s="169"/>
      <c r="E59" s="172" t="str">
        <f t="shared" si="0"/>
        <v>West Virginia</v>
      </c>
      <c r="F59" s="73">
        <f>'8A'!F59/$B59</f>
        <v>0.78141135972461273</v>
      </c>
      <c r="G59" s="73">
        <f>'8A'!G59/$B59</f>
        <v>0.62564543889845092</v>
      </c>
      <c r="H59" s="73">
        <f>'8A'!H59/$B59</f>
        <v>7.1428571428571425E-2</v>
      </c>
      <c r="I59" s="73">
        <f>'8A'!I59/$B59</f>
        <v>5.5938037865748712E-2</v>
      </c>
      <c r="J59" s="73">
        <f>'8A'!J59/$B59</f>
        <v>2.1514629948364887E-2</v>
      </c>
      <c r="K59" s="73">
        <f>'8A'!K59/$B59</f>
        <v>6.8846815834767644E-3</v>
      </c>
    </row>
    <row r="60" spans="1:11" ht="12.75" customHeight="1" x14ac:dyDescent="0.3">
      <c r="A60" s="41" t="s">
        <v>58</v>
      </c>
      <c r="B60" s="19">
        <f>'8A'!B60</f>
        <v>4492</v>
      </c>
      <c r="C60" s="227">
        <f>'8A'!C60/$B60</f>
        <v>0.35997328584149602</v>
      </c>
      <c r="D60" s="169"/>
      <c r="E60" s="172" t="str">
        <f t="shared" si="0"/>
        <v>Wisconsin</v>
      </c>
      <c r="F60" s="73">
        <f>'8A'!F60/$B60</f>
        <v>0.64002671415850398</v>
      </c>
      <c r="G60" s="73">
        <f>'8A'!G60/$B60</f>
        <v>0.5794746215494212</v>
      </c>
      <c r="H60" s="73">
        <f>'8A'!H60/$B60</f>
        <v>3.4728406055209264E-2</v>
      </c>
      <c r="I60" s="73">
        <f>'8A'!I60/$B60</f>
        <v>2.0926090828138913E-2</v>
      </c>
      <c r="J60" s="73">
        <f>'8A'!J60/$B60</f>
        <v>4.8975957257346393E-3</v>
      </c>
      <c r="K60" s="73">
        <f>'8A'!K60/$B60</f>
        <v>4.4523597506678539E-4</v>
      </c>
    </row>
    <row r="61" spans="1:11" ht="12.75" customHeight="1" x14ac:dyDescent="0.3">
      <c r="A61" s="42" t="s">
        <v>59</v>
      </c>
      <c r="B61" s="20">
        <f>'8A'!B61</f>
        <v>221</v>
      </c>
      <c r="C61" s="228">
        <f>'8A'!C61/$B61</f>
        <v>0.73755656108597289</v>
      </c>
      <c r="D61" s="87"/>
      <c r="E61" s="173" t="str">
        <f t="shared" si="0"/>
        <v>Wyoming</v>
      </c>
      <c r="F61" s="59">
        <f>'8A'!F61/$B61</f>
        <v>0.26244343891402716</v>
      </c>
      <c r="G61" s="59">
        <f>'8A'!G61/$B61</f>
        <v>7.2398190045248875E-2</v>
      </c>
      <c r="H61" s="59">
        <f>'8A'!H61/$B61</f>
        <v>6.3348416289592757E-2</v>
      </c>
      <c r="I61" s="59">
        <f>'8A'!I61/$B61</f>
        <v>8.5972850678733032E-2</v>
      </c>
      <c r="J61" s="59">
        <f>'8A'!J61/$B61</f>
        <v>4.072398190045249E-2</v>
      </c>
      <c r="K61" s="59">
        <f>'8A'!K61/$B61</f>
        <v>0</v>
      </c>
    </row>
    <row r="62" spans="1:11" ht="15" customHeight="1" x14ac:dyDescent="0.25">
      <c r="A62" s="271" t="s">
        <v>264</v>
      </c>
      <c r="B62" s="271"/>
      <c r="C62" s="271"/>
      <c r="D62" s="272"/>
      <c r="E62" s="271"/>
      <c r="F62" s="271"/>
      <c r="G62" s="271"/>
      <c r="H62" s="271"/>
      <c r="I62" s="271"/>
      <c r="J62" s="271"/>
      <c r="K62" s="271"/>
    </row>
    <row r="63" spans="1:11" ht="15" customHeight="1" x14ac:dyDescent="0.25">
      <c r="A63" s="266" t="s">
        <v>272</v>
      </c>
    </row>
  </sheetData>
  <phoneticPr fontId="0" type="noConversion"/>
  <pageMargins left="0.25" right="0.25" top="0.25" bottom="0.25" header="0.5" footer="0.5"/>
  <pageSetup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tabSelected="1" zoomScaleNormal="100" workbookViewId="0">
      <selection activeCell="A2" sqref="A2:B2"/>
    </sheetView>
  </sheetViews>
  <sheetFormatPr defaultRowHeight="12.5" x14ac:dyDescent="0.25"/>
  <cols>
    <col min="1" max="1" width="12" customWidth="1"/>
    <col min="2" max="2" width="100.08984375" customWidth="1"/>
    <col min="11" max="11" width="29" customWidth="1"/>
  </cols>
  <sheetData>
    <row r="1" spans="1:11" ht="50" customHeight="1" x14ac:dyDescent="0.35">
      <c r="A1" s="274" t="s">
        <v>265</v>
      </c>
      <c r="B1" s="274"/>
    </row>
    <row r="2" spans="1:11" s="255" customFormat="1" ht="30" customHeight="1" x14ac:dyDescent="0.25">
      <c r="A2" s="275" t="s">
        <v>154</v>
      </c>
      <c r="B2" s="275"/>
      <c r="C2" s="254"/>
      <c r="D2" s="254"/>
      <c r="E2" s="254"/>
      <c r="F2" s="254"/>
      <c r="G2" s="254"/>
      <c r="H2" s="254"/>
      <c r="I2" s="254"/>
      <c r="J2" s="254"/>
      <c r="K2" s="254"/>
    </row>
    <row r="3" spans="1:11" s="259" customFormat="1" ht="25" customHeight="1" x14ac:dyDescent="0.25">
      <c r="A3" s="256" t="s">
        <v>155</v>
      </c>
      <c r="B3" s="257" t="str">
        <f>'1A'!$A$2</f>
        <v>Combined TANF and SSP-MOE Work Participation Rates</v>
      </c>
      <c r="C3" s="258"/>
      <c r="D3" s="258"/>
      <c r="E3" s="258"/>
      <c r="F3" s="258"/>
      <c r="G3" s="258"/>
      <c r="H3" s="258"/>
      <c r="I3" s="258"/>
      <c r="J3" s="258"/>
      <c r="K3" s="258"/>
    </row>
    <row r="4" spans="1:11" s="259" customFormat="1" ht="25" customHeight="1" x14ac:dyDescent="0.25">
      <c r="A4" s="260" t="s">
        <v>156</v>
      </c>
      <c r="B4" s="261" t="str">
        <f>'1B'!$A$2</f>
        <v>TANF and SSP-MOE Work Participation Rates</v>
      </c>
      <c r="C4" s="258"/>
      <c r="D4" s="258"/>
      <c r="E4" s="258"/>
      <c r="F4" s="258"/>
      <c r="G4" s="258"/>
      <c r="H4" s="258"/>
      <c r="I4" s="258"/>
      <c r="J4" s="258"/>
      <c r="K4" s="258"/>
    </row>
    <row r="5" spans="1:11" s="259" customFormat="1" ht="25" customHeight="1" x14ac:dyDescent="0.25">
      <c r="A5" s="256" t="s">
        <v>157</v>
      </c>
      <c r="B5" s="262" t="str">
        <f>'1C'!$A$2</f>
        <v xml:space="preserve">Changes in Combined Work Participation Rates </v>
      </c>
      <c r="C5" s="258"/>
      <c r="D5" s="258"/>
      <c r="E5" s="258"/>
      <c r="F5" s="258"/>
      <c r="G5" s="258"/>
      <c r="H5" s="258"/>
      <c r="I5" s="258"/>
      <c r="J5" s="258"/>
      <c r="K5" s="258"/>
    </row>
    <row r="6" spans="1:11" s="259" customFormat="1" ht="25" customHeight="1" x14ac:dyDescent="0.25">
      <c r="A6" s="260" t="s">
        <v>158</v>
      </c>
      <c r="B6" s="261" t="str">
        <f>'2'!$A$2</f>
        <v>Caseload Reduction Credits</v>
      </c>
      <c r="C6" s="258"/>
      <c r="D6" s="258"/>
      <c r="E6" s="258"/>
      <c r="F6" s="258"/>
      <c r="G6" s="258"/>
      <c r="H6" s="258"/>
      <c r="I6" s="258"/>
      <c r="J6" s="258"/>
      <c r="K6" s="258"/>
    </row>
    <row r="7" spans="1:11" s="259" customFormat="1" ht="25" customHeight="1" x14ac:dyDescent="0.25">
      <c r="A7" s="256" t="s">
        <v>159</v>
      </c>
      <c r="B7" s="263" t="str">
        <f>'3A'!$A$2</f>
        <v>Status of TANF and SSP-MOE Families as Relates to All-Families Work Participation Rates</v>
      </c>
      <c r="C7" s="258"/>
      <c r="D7" s="258"/>
      <c r="E7" s="258"/>
      <c r="F7" s="258"/>
      <c r="G7" s="258"/>
      <c r="H7" s="258"/>
      <c r="I7" s="258"/>
      <c r="J7" s="258"/>
      <c r="K7" s="258"/>
    </row>
    <row r="8" spans="1:11" s="259" customFormat="1" ht="25" customHeight="1" x14ac:dyDescent="0.25">
      <c r="A8" s="260" t="s">
        <v>160</v>
      </c>
      <c r="B8" s="261" t="str">
        <f>'3B'!$A$2</f>
        <v>Status of TANF and SSP-MOE Two-Parent Families as Relates to Two-Parent Work Participation Rate</v>
      </c>
    </row>
    <row r="9" spans="1:11" s="259" customFormat="1" ht="25" customHeight="1" x14ac:dyDescent="0.25">
      <c r="A9" s="256" t="s">
        <v>161</v>
      </c>
      <c r="B9" s="262" t="str">
        <f>'4A'!$A$2</f>
        <v>Number of Work-Eligible Individuals Participating in Work Activities for Sufficient Hours for the Family to Count as Meeting the All-Families Work Requirement</v>
      </c>
    </row>
    <row r="10" spans="1:11" s="259" customFormat="1" ht="25" customHeight="1" x14ac:dyDescent="0.25">
      <c r="A10" s="260" t="s">
        <v>162</v>
      </c>
      <c r="B10" s="261" t="str">
        <f>'4B'!$A$2</f>
        <v>Percentage of Work-Eligible Individuals Participating in Work Activities for Sufficient Hours for the Family to Count as Meeting the All-Families Work Requirement</v>
      </c>
    </row>
    <row r="11" spans="1:11" s="259" customFormat="1" ht="25" customHeight="1" x14ac:dyDescent="0.25">
      <c r="A11" s="256" t="s">
        <v>163</v>
      </c>
      <c r="B11" s="262" t="str">
        <f>'5A'!$A$2</f>
        <v>Work-Eligible Individuals Participating in Work Activities for Sufficient Hours for the Family to Count as Meeting the Two-Parent Families Work Requirement</v>
      </c>
    </row>
    <row r="12" spans="1:11" s="259" customFormat="1" ht="25" customHeight="1" x14ac:dyDescent="0.25">
      <c r="A12" s="260" t="s">
        <v>164</v>
      </c>
      <c r="B12" s="261" t="str">
        <f>'5B'!$A$2</f>
        <v>Work-Eligible Individuals Participating in Work Activities for Sufficient Hours for the Family to Count as Meeting the Two-Parent Families Work Requirement</v>
      </c>
    </row>
    <row r="13" spans="1:11" s="259" customFormat="1" ht="25" customHeight="1" x14ac:dyDescent="0.25">
      <c r="A13" s="256" t="s">
        <v>165</v>
      </c>
      <c r="B13" s="262" t="str">
        <f>'6A'!$A$2</f>
        <v>Number of Work-Eligible Individuals with Hours of Participation In Work Activities</v>
      </c>
    </row>
    <row r="14" spans="1:11" s="259" customFormat="1" ht="25" customHeight="1" x14ac:dyDescent="0.25">
      <c r="A14" s="260" t="s">
        <v>166</v>
      </c>
      <c r="B14" s="261" t="str">
        <f>'6B'!$A$2</f>
        <v>Work-Eligible Individuals with Hours of Participation by Work Activity as a Percent of the Number of Participating Work-Eligible Individuals</v>
      </c>
    </row>
    <row r="15" spans="1:11" s="259" customFormat="1" ht="25" customHeight="1" x14ac:dyDescent="0.25">
      <c r="A15" s="256" t="s">
        <v>167</v>
      </c>
      <c r="B15" s="262" t="str">
        <f>'6C'!$A$2</f>
        <v xml:space="preserve">Work-Eligible Individuals with Hours of Participation by Work Activity as a Percent of the Total Number of Work-Eligible Individuals </v>
      </c>
    </row>
    <row r="16" spans="1:11" s="259" customFormat="1" ht="25" customHeight="1" x14ac:dyDescent="0.25">
      <c r="A16" s="260" t="s">
        <v>168</v>
      </c>
      <c r="B16" s="261" t="str">
        <f>'7A'!$A$2</f>
        <v>Number of Hours of Participation per Week for All Work-Eligible Individuals</v>
      </c>
    </row>
    <row r="17" spans="1:2" s="259" customFormat="1" ht="25" customHeight="1" x14ac:dyDescent="0.25">
      <c r="A17" s="256" t="s">
        <v>169</v>
      </c>
      <c r="B17" s="262" t="str">
        <f>'7B'!$A$2</f>
        <v>Number of Hours of Participation per Week for All Work-Eligible Individuals Participating in the Work Activity</v>
      </c>
    </row>
    <row r="18" spans="1:2" s="259" customFormat="1" ht="25" customHeight="1" x14ac:dyDescent="0.25">
      <c r="A18" s="260" t="s">
        <v>170</v>
      </c>
      <c r="B18" s="261" t="str">
        <f>'8A'!$A$2</f>
        <v>Number of Families with Insufficient Hours to Count in the All-Families Work Participation Rate</v>
      </c>
    </row>
    <row r="19" spans="1:2" s="259" customFormat="1" ht="25" customHeight="1" x14ac:dyDescent="0.25">
      <c r="A19" s="256" t="s">
        <v>189</v>
      </c>
      <c r="B19" s="262" t="str">
        <f>'8B'!$A$2</f>
        <v xml:space="preserve">Percentage Of Families with Insufficient Hours to Count in the All-Families Work Participation Rate </v>
      </c>
    </row>
    <row r="20" spans="1:2" s="259" customFormat="1" ht="25" customHeight="1" x14ac:dyDescent="0.25">
      <c r="A20" s="260" t="s">
        <v>171</v>
      </c>
      <c r="B20" s="261" t="str">
        <f>'9'!$A$2</f>
        <v>Families with a Domestic Violence Exemption</v>
      </c>
    </row>
    <row r="21" spans="1:2" s="259" customFormat="1" ht="25" customHeight="1" x14ac:dyDescent="0.25">
      <c r="A21" s="256" t="s">
        <v>172</v>
      </c>
      <c r="B21" s="262" t="str">
        <f>'10A'!$A$2</f>
        <v>Number of Work-Eligible Individuals with Holiday Hours for Participating Families</v>
      </c>
    </row>
    <row r="22" spans="1:2" s="259" customFormat="1" ht="25" customHeight="1" x14ac:dyDescent="0.25">
      <c r="A22" s="260" t="s">
        <v>173</v>
      </c>
      <c r="B22" s="261" t="str">
        <f>'10B'!$A$2</f>
        <v>Number Of Holiday Hours Per Week For Participating Families</v>
      </c>
    </row>
    <row r="23" spans="1:2" s="259" customFormat="1" ht="25" customHeight="1" x14ac:dyDescent="0.25">
      <c r="A23" s="256" t="s">
        <v>174</v>
      </c>
      <c r="B23" s="262" t="str">
        <f>'11A'!$A$2</f>
        <v>Number Of Work-Eligible Individuals With Hours Of Excused Absences For Participating Families</v>
      </c>
    </row>
    <row r="24" spans="1:2" s="259" customFormat="1" ht="25" customHeight="1" x14ac:dyDescent="0.25">
      <c r="A24" s="260" t="s">
        <v>175</v>
      </c>
      <c r="B24" s="261" t="str">
        <f>'11B'!$A$2</f>
        <v>Number of Excused Absence Hours per Week for Participating Families</v>
      </c>
    </row>
    <row r="25" spans="1:2" x14ac:dyDescent="0.25">
      <c r="A25" s="116"/>
      <c r="B25" s="116"/>
    </row>
    <row r="26" spans="1:2" x14ac:dyDescent="0.25">
      <c r="A26" s="116"/>
      <c r="B26" s="116"/>
    </row>
  </sheetData>
  <hyperlinks>
    <hyperlink ref="A20" location="'9'!Print_Area" display="Table 9" xr:uid="{00000000-0004-0000-0100-000000000000}"/>
    <hyperlink ref="A3" location="'1A'!A1" display="Table 1A" xr:uid="{00000000-0004-0000-0100-000001000000}"/>
    <hyperlink ref="A4" location="'1B'!A1" display="Table 1B" xr:uid="{00000000-0004-0000-0100-000002000000}"/>
    <hyperlink ref="A5" location="'1C'!A1" display="Table 1C" xr:uid="{00000000-0004-0000-0100-000003000000}"/>
    <hyperlink ref="A6" location="'2'!A1" display="Table 2" xr:uid="{00000000-0004-0000-0100-000004000000}"/>
    <hyperlink ref="A7" location="'3A'!A1" display="Table 3A" xr:uid="{00000000-0004-0000-0100-000005000000}"/>
    <hyperlink ref="A8" location="'3B'!A1" display="Table 3B" xr:uid="{00000000-0004-0000-0100-000006000000}"/>
    <hyperlink ref="A9" location="'4A'!A1" display="Table 4A" xr:uid="{00000000-0004-0000-0100-000007000000}"/>
    <hyperlink ref="A10" location="'4B'!A1" display="Table 4B" xr:uid="{00000000-0004-0000-0100-000008000000}"/>
    <hyperlink ref="A11" location="'5A'!A1" display="Table 5A" xr:uid="{00000000-0004-0000-0100-000009000000}"/>
    <hyperlink ref="A12" location="'5B'!A1" display="Table 5B" xr:uid="{00000000-0004-0000-0100-00000A000000}"/>
    <hyperlink ref="A13" location="'6A'!A1" display="Table 6A" xr:uid="{00000000-0004-0000-0100-00000B000000}"/>
    <hyperlink ref="A14" location="'6B'!A1" display="Table 6B" xr:uid="{00000000-0004-0000-0100-00000C000000}"/>
    <hyperlink ref="A15" location="'6C'!A1" display="Table 6C" xr:uid="{00000000-0004-0000-0100-00000D000000}"/>
    <hyperlink ref="A16" location="'7A'!A1" display="Table 7A" xr:uid="{00000000-0004-0000-0100-00000E000000}"/>
    <hyperlink ref="A17" location="'7B'!A1" display="Table 7B" xr:uid="{00000000-0004-0000-0100-00000F000000}"/>
    <hyperlink ref="A18" location="'8A'!A1" display="Table 8A" xr:uid="{00000000-0004-0000-0100-000010000000}"/>
    <hyperlink ref="A19" location="'8B'!A1" display="Table 8B" xr:uid="{00000000-0004-0000-0100-000011000000}"/>
    <hyperlink ref="A21" location="'10A'!A1" display="Table 10A" xr:uid="{00000000-0004-0000-0100-000012000000}"/>
    <hyperlink ref="A22" location="'10B'!A1" display="Table 10B" xr:uid="{00000000-0004-0000-0100-000013000000}"/>
    <hyperlink ref="A23" location="'11A'!A1" display="Table 11A" xr:uid="{00000000-0004-0000-0100-000014000000}"/>
    <hyperlink ref="A24" location="'11B'!A1" display="Table 11B" xr:uid="{00000000-0004-0000-0100-000015000000}"/>
  </hyperlinks>
  <pageMargins left="0.25" right="0.25" top="0.75" bottom="0.75" header="0.3" footer="0.3"/>
  <pageSetup scale="8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62"/>
  <sheetViews>
    <sheetView topLeftCell="A40" zoomScale="85" zoomScaleNormal="85" zoomScaleSheetLayoutView="111" workbookViewId="0">
      <selection activeCell="E6" sqref="E6"/>
    </sheetView>
  </sheetViews>
  <sheetFormatPr defaultColWidth="9.08984375" defaultRowHeight="12.5" x14ac:dyDescent="0.25"/>
  <cols>
    <col min="1" max="1" width="15.7265625" style="2" customWidth="1"/>
    <col min="2" max="2" width="16" style="2" bestFit="1" customWidth="1"/>
    <col min="3" max="3" width="16.453125" style="2" bestFit="1" customWidth="1"/>
    <col min="4" max="5" width="18.6328125" style="2" customWidth="1"/>
    <col min="6" max="16384" width="9.08984375" style="2"/>
  </cols>
  <sheetData>
    <row r="1" spans="1:7" s="109" customFormat="1" ht="13" x14ac:dyDescent="0.3">
      <c r="A1" s="176" t="s">
        <v>208</v>
      </c>
      <c r="B1" s="176"/>
      <c r="C1" s="176"/>
      <c r="D1" s="176"/>
      <c r="E1" s="176"/>
    </row>
    <row r="2" spans="1:7" s="109" customFormat="1" ht="13" x14ac:dyDescent="0.3">
      <c r="A2" s="176" t="s">
        <v>209</v>
      </c>
      <c r="B2" s="176"/>
      <c r="C2" s="176"/>
      <c r="D2" s="176"/>
      <c r="E2" s="176"/>
    </row>
    <row r="3" spans="1:7" ht="13" x14ac:dyDescent="0.3">
      <c r="A3" s="176" t="str">
        <f>'3A'!$A$3</f>
        <v>Monthly Average, Fiscal Year 2021</v>
      </c>
      <c r="B3" s="176"/>
      <c r="C3" s="176"/>
      <c r="D3" s="176"/>
      <c r="E3" s="176"/>
      <c r="F3" s="7"/>
      <c r="G3" s="7" t="s">
        <v>2</v>
      </c>
    </row>
    <row r="4" spans="1:7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</row>
    <row r="5" spans="1:7" s="3" customFormat="1" ht="67.650000000000006" customHeight="1" x14ac:dyDescent="0.3">
      <c r="A5" s="61" t="s">
        <v>0</v>
      </c>
      <c r="B5" s="21" t="s">
        <v>105</v>
      </c>
      <c r="C5" s="21" t="s">
        <v>91</v>
      </c>
      <c r="D5" s="74" t="s">
        <v>92</v>
      </c>
      <c r="E5" s="74" t="s">
        <v>114</v>
      </c>
    </row>
    <row r="6" spans="1:7" ht="12.75" customHeight="1" x14ac:dyDescent="0.3">
      <c r="A6" s="33" t="s">
        <v>3</v>
      </c>
      <c r="B6" s="19">
        <f>SUM(B7:B60)</f>
        <v>957556</v>
      </c>
      <c r="C6" s="19">
        <f t="shared" ref="C6:D6" si="0">SUM(C7:C60)</f>
        <v>511143</v>
      </c>
      <c r="D6" s="19">
        <f t="shared" si="0"/>
        <v>2974</v>
      </c>
      <c r="E6" s="30">
        <f>D6/C6</f>
        <v>5.818332638811448E-3</v>
      </c>
    </row>
    <row r="7" spans="1:7" ht="18" customHeight="1" x14ac:dyDescent="0.3">
      <c r="A7" s="41" t="s">
        <v>7</v>
      </c>
      <c r="B7" s="19">
        <v>6268</v>
      </c>
      <c r="C7" s="19">
        <v>2084</v>
      </c>
      <c r="D7" s="37">
        <v>0</v>
      </c>
      <c r="E7" s="73">
        <f t="shared" ref="E7:E16" si="1">D7/C7</f>
        <v>0</v>
      </c>
    </row>
    <row r="8" spans="1:7" ht="12.75" customHeight="1" x14ac:dyDescent="0.3">
      <c r="A8" s="41" t="s">
        <v>8</v>
      </c>
      <c r="B8" s="19">
        <v>1775</v>
      </c>
      <c r="C8" s="19">
        <v>1002</v>
      </c>
      <c r="D8" s="37">
        <v>0</v>
      </c>
      <c r="E8" s="73">
        <f t="shared" si="1"/>
        <v>0</v>
      </c>
    </row>
    <row r="9" spans="1:7" ht="12.75" customHeight="1" x14ac:dyDescent="0.3">
      <c r="A9" s="41" t="s">
        <v>9</v>
      </c>
      <c r="B9" s="19">
        <v>6985</v>
      </c>
      <c r="C9" s="19">
        <v>1991</v>
      </c>
      <c r="D9" s="19">
        <v>11</v>
      </c>
      <c r="E9" s="73">
        <f t="shared" si="1"/>
        <v>5.5248618784530384E-3</v>
      </c>
    </row>
    <row r="10" spans="1:7" ht="12.75" customHeight="1" x14ac:dyDescent="0.3">
      <c r="A10" s="41" t="s">
        <v>10</v>
      </c>
      <c r="B10" s="19">
        <v>1691</v>
      </c>
      <c r="C10" s="19">
        <v>636</v>
      </c>
      <c r="D10" s="37">
        <v>3</v>
      </c>
      <c r="E10" s="73">
        <f t="shared" si="1"/>
        <v>4.7169811320754715E-3</v>
      </c>
    </row>
    <row r="11" spans="1:7" ht="12.75" customHeight="1" x14ac:dyDescent="0.3">
      <c r="A11" s="41" t="s">
        <v>11</v>
      </c>
      <c r="B11" s="19">
        <v>303353</v>
      </c>
      <c r="C11" s="19">
        <v>188162</v>
      </c>
      <c r="D11" s="37">
        <v>113</v>
      </c>
      <c r="E11" s="73">
        <f t="shared" si="1"/>
        <v>6.0054633773025368E-4</v>
      </c>
    </row>
    <row r="12" spans="1:7" ht="12.75" customHeight="1" x14ac:dyDescent="0.3">
      <c r="A12" s="41" t="s">
        <v>12</v>
      </c>
      <c r="B12" s="19">
        <v>11622</v>
      </c>
      <c r="C12" s="19">
        <v>6081</v>
      </c>
      <c r="D12" s="19">
        <v>44</v>
      </c>
      <c r="E12" s="73">
        <f t="shared" si="1"/>
        <v>7.2356520309159681E-3</v>
      </c>
    </row>
    <row r="13" spans="1:7" ht="12.75" customHeight="1" x14ac:dyDescent="0.3">
      <c r="A13" s="41" t="s">
        <v>13</v>
      </c>
      <c r="B13" s="19">
        <v>5713</v>
      </c>
      <c r="C13" s="19">
        <v>2417</v>
      </c>
      <c r="D13" s="37">
        <v>0</v>
      </c>
      <c r="E13" s="73">
        <f t="shared" si="1"/>
        <v>0</v>
      </c>
    </row>
    <row r="14" spans="1:7" ht="12.75" customHeight="1" x14ac:dyDescent="0.3">
      <c r="A14" s="41" t="s">
        <v>14</v>
      </c>
      <c r="B14" s="19">
        <v>2655</v>
      </c>
      <c r="C14" s="19">
        <v>381</v>
      </c>
      <c r="D14" s="19">
        <v>5</v>
      </c>
      <c r="E14" s="73">
        <f t="shared" si="1"/>
        <v>1.3123359580052493E-2</v>
      </c>
    </row>
    <row r="15" spans="1:7" ht="12.75" customHeight="1" x14ac:dyDescent="0.3">
      <c r="A15" s="41" t="s">
        <v>76</v>
      </c>
      <c r="B15" s="19">
        <v>6354</v>
      </c>
      <c r="C15" s="19">
        <v>3863</v>
      </c>
      <c r="D15" s="37">
        <v>0</v>
      </c>
      <c r="E15" s="73">
        <f t="shared" si="1"/>
        <v>0</v>
      </c>
    </row>
    <row r="16" spans="1:7" ht="12.75" customHeight="1" x14ac:dyDescent="0.3">
      <c r="A16" s="41" t="s">
        <v>15</v>
      </c>
      <c r="B16" s="19">
        <v>38115</v>
      </c>
      <c r="C16" s="19">
        <v>7945</v>
      </c>
      <c r="D16" s="37">
        <v>0</v>
      </c>
      <c r="E16" s="73">
        <f t="shared" si="1"/>
        <v>0</v>
      </c>
    </row>
    <row r="17" spans="1:5" ht="18" customHeight="1" x14ac:dyDescent="0.3">
      <c r="A17" s="41" t="s">
        <v>16</v>
      </c>
      <c r="B17" s="19">
        <v>7656</v>
      </c>
      <c r="C17" s="19">
        <v>1386</v>
      </c>
      <c r="D17" s="37">
        <v>0</v>
      </c>
      <c r="E17" s="73">
        <f t="shared" ref="E17:E26" si="2">D17/C17</f>
        <v>0</v>
      </c>
    </row>
    <row r="18" spans="1:5" ht="12.75" customHeight="1" x14ac:dyDescent="0.3">
      <c r="A18" s="41" t="s">
        <v>17</v>
      </c>
      <c r="B18" s="19">
        <v>384</v>
      </c>
      <c r="C18" s="19">
        <v>159</v>
      </c>
      <c r="D18" s="37">
        <v>1</v>
      </c>
      <c r="E18" s="73">
        <f t="shared" si="2"/>
        <v>6.2893081761006293E-3</v>
      </c>
    </row>
    <row r="19" spans="1:5" ht="12.75" customHeight="1" x14ac:dyDescent="0.3">
      <c r="A19" s="41" t="s">
        <v>18</v>
      </c>
      <c r="B19" s="19">
        <v>6587</v>
      </c>
      <c r="C19" s="19">
        <v>5059</v>
      </c>
      <c r="D19" s="19">
        <v>129</v>
      </c>
      <c r="E19" s="73">
        <f t="shared" si="2"/>
        <v>2.5499110496145484E-2</v>
      </c>
    </row>
    <row r="20" spans="1:5" ht="12.75" customHeight="1" x14ac:dyDescent="0.3">
      <c r="A20" s="41" t="s">
        <v>19</v>
      </c>
      <c r="B20" s="19">
        <v>1677</v>
      </c>
      <c r="C20" s="19">
        <v>21</v>
      </c>
      <c r="D20" s="37">
        <v>0</v>
      </c>
      <c r="E20" s="73">
        <f t="shared" si="2"/>
        <v>0</v>
      </c>
    </row>
    <row r="21" spans="1:5" ht="12.75" customHeight="1" x14ac:dyDescent="0.3">
      <c r="A21" s="41" t="s">
        <v>20</v>
      </c>
      <c r="B21" s="19">
        <v>10538</v>
      </c>
      <c r="C21" s="19">
        <v>2162</v>
      </c>
      <c r="D21" s="37">
        <v>0</v>
      </c>
      <c r="E21" s="73">
        <f t="shared" si="2"/>
        <v>0</v>
      </c>
    </row>
    <row r="22" spans="1:5" ht="12.75" customHeight="1" x14ac:dyDescent="0.3">
      <c r="A22" s="41" t="s">
        <v>21</v>
      </c>
      <c r="B22" s="19">
        <v>7791</v>
      </c>
      <c r="C22" s="19">
        <v>4082</v>
      </c>
      <c r="D22" s="37">
        <v>0</v>
      </c>
      <c r="E22" s="73">
        <f t="shared" si="2"/>
        <v>0</v>
      </c>
    </row>
    <row r="23" spans="1:5" ht="12.75" customHeight="1" x14ac:dyDescent="0.3">
      <c r="A23" s="41" t="s">
        <v>22</v>
      </c>
      <c r="B23" s="19">
        <v>6832</v>
      </c>
      <c r="C23" s="19">
        <v>2781</v>
      </c>
      <c r="D23" s="37">
        <v>0</v>
      </c>
      <c r="E23" s="73">
        <f t="shared" si="2"/>
        <v>0</v>
      </c>
    </row>
    <row r="24" spans="1:5" ht="12.75" customHeight="1" x14ac:dyDescent="0.3">
      <c r="A24" s="41" t="s">
        <v>23</v>
      </c>
      <c r="B24" s="19">
        <v>3146</v>
      </c>
      <c r="C24" s="19">
        <v>1433</v>
      </c>
      <c r="D24" s="37">
        <v>0</v>
      </c>
      <c r="E24" s="73">
        <f t="shared" si="2"/>
        <v>0</v>
      </c>
    </row>
    <row r="25" spans="1:5" ht="12.75" customHeight="1" x14ac:dyDescent="0.3">
      <c r="A25" s="41" t="s">
        <v>24</v>
      </c>
      <c r="B25" s="19">
        <v>13136</v>
      </c>
      <c r="C25" s="19">
        <v>2948</v>
      </c>
      <c r="D25" s="19">
        <v>12</v>
      </c>
      <c r="E25" s="73">
        <f t="shared" si="2"/>
        <v>4.0705563093622792E-3</v>
      </c>
    </row>
    <row r="26" spans="1:5" ht="12.75" customHeight="1" x14ac:dyDescent="0.3">
      <c r="A26" s="41" t="s">
        <v>25</v>
      </c>
      <c r="B26" s="19">
        <v>3358</v>
      </c>
      <c r="C26" s="19">
        <v>1121</v>
      </c>
      <c r="D26" s="37">
        <v>0</v>
      </c>
      <c r="E26" s="73">
        <f t="shared" si="2"/>
        <v>0</v>
      </c>
    </row>
    <row r="27" spans="1:5" ht="18" customHeight="1" x14ac:dyDescent="0.3">
      <c r="A27" s="41" t="s">
        <v>26</v>
      </c>
      <c r="B27" s="19">
        <v>11520</v>
      </c>
      <c r="C27" s="19">
        <v>10106</v>
      </c>
      <c r="D27" s="37">
        <v>0</v>
      </c>
      <c r="E27" s="73">
        <f t="shared" ref="E27:E36" si="3">D27/C27</f>
        <v>0</v>
      </c>
    </row>
    <row r="28" spans="1:5" ht="12.75" customHeight="1" x14ac:dyDescent="0.3">
      <c r="A28" s="41" t="s">
        <v>27</v>
      </c>
      <c r="B28" s="19">
        <v>23028</v>
      </c>
      <c r="C28" s="19">
        <v>16449</v>
      </c>
      <c r="D28" s="19">
        <v>105</v>
      </c>
      <c r="E28" s="73">
        <f t="shared" si="3"/>
        <v>6.383366770016414E-3</v>
      </c>
    </row>
    <row r="29" spans="1:5" ht="12.75" customHeight="1" x14ac:dyDescent="0.3">
      <c r="A29" s="41" t="s">
        <v>28</v>
      </c>
      <c r="B29" s="19">
        <v>40936</v>
      </c>
      <c r="C29" s="19">
        <v>29913</v>
      </c>
      <c r="D29" s="37">
        <v>0</v>
      </c>
      <c r="E29" s="73">
        <f t="shared" si="3"/>
        <v>0</v>
      </c>
    </row>
    <row r="30" spans="1:5" ht="12.75" customHeight="1" x14ac:dyDescent="0.3">
      <c r="A30" s="41" t="s">
        <v>29</v>
      </c>
      <c r="B30" s="19">
        <v>9372</v>
      </c>
      <c r="C30" s="19">
        <v>2842</v>
      </c>
      <c r="D30" s="19">
        <v>17</v>
      </c>
      <c r="E30" s="73">
        <f t="shared" si="3"/>
        <v>5.9817030260380013E-3</v>
      </c>
    </row>
    <row r="31" spans="1:5" ht="12.75" customHeight="1" x14ac:dyDescent="0.3">
      <c r="A31" s="41" t="s">
        <v>30</v>
      </c>
      <c r="B31" s="19">
        <v>19250</v>
      </c>
      <c r="C31" s="19">
        <v>10579</v>
      </c>
      <c r="D31" s="37">
        <v>0</v>
      </c>
      <c r="E31" s="73">
        <f t="shared" si="3"/>
        <v>0</v>
      </c>
    </row>
    <row r="32" spans="1:5" ht="12.75" customHeight="1" x14ac:dyDescent="0.3">
      <c r="A32" s="41" t="s">
        <v>31</v>
      </c>
      <c r="B32" s="19">
        <v>1682</v>
      </c>
      <c r="C32" s="19">
        <v>169</v>
      </c>
      <c r="D32" s="37">
        <v>0</v>
      </c>
      <c r="E32" s="73">
        <f t="shared" si="3"/>
        <v>0</v>
      </c>
    </row>
    <row r="33" spans="1:5" ht="12.75" customHeight="1" x14ac:dyDescent="0.3">
      <c r="A33" s="41" t="s">
        <v>32</v>
      </c>
      <c r="B33" s="19">
        <v>7620</v>
      </c>
      <c r="C33" s="19">
        <v>3799</v>
      </c>
      <c r="D33" s="19">
        <v>67</v>
      </c>
      <c r="E33" s="73">
        <f t="shared" si="3"/>
        <v>1.7636220057909976E-2</v>
      </c>
    </row>
    <row r="34" spans="1:5" ht="12.75" customHeight="1" x14ac:dyDescent="0.3">
      <c r="A34" s="41" t="s">
        <v>33</v>
      </c>
      <c r="B34" s="19">
        <v>2180</v>
      </c>
      <c r="C34" s="19">
        <v>626</v>
      </c>
      <c r="D34" s="37">
        <v>0</v>
      </c>
      <c r="E34" s="73">
        <f t="shared" si="3"/>
        <v>0</v>
      </c>
    </row>
    <row r="35" spans="1:5" ht="12.75" customHeight="1" x14ac:dyDescent="0.3">
      <c r="A35" s="41" t="s">
        <v>34</v>
      </c>
      <c r="B35" s="19">
        <v>3900</v>
      </c>
      <c r="C35" s="19">
        <v>1155</v>
      </c>
      <c r="D35" s="37">
        <v>0</v>
      </c>
      <c r="E35" s="73">
        <f t="shared" si="3"/>
        <v>0</v>
      </c>
    </row>
    <row r="36" spans="1:5" ht="12.75" customHeight="1" x14ac:dyDescent="0.3">
      <c r="A36" s="41" t="s">
        <v>35</v>
      </c>
      <c r="B36" s="19">
        <v>5728</v>
      </c>
      <c r="C36" s="19">
        <v>2833</v>
      </c>
      <c r="D36" s="37">
        <v>4</v>
      </c>
      <c r="E36" s="73">
        <f t="shared" si="3"/>
        <v>1.4119308153900459E-3</v>
      </c>
    </row>
    <row r="37" spans="1:5" ht="18" customHeight="1" x14ac:dyDescent="0.3">
      <c r="A37" s="41" t="s">
        <v>36</v>
      </c>
      <c r="B37" s="19">
        <v>4201</v>
      </c>
      <c r="C37" s="19">
        <v>2110</v>
      </c>
      <c r="D37" s="19">
        <v>76</v>
      </c>
      <c r="E37" s="73">
        <f t="shared" ref="E37:E46" si="4">D37/C37</f>
        <v>3.6018957345971561E-2</v>
      </c>
    </row>
    <row r="38" spans="1:5" ht="12.75" customHeight="1" x14ac:dyDescent="0.3">
      <c r="A38" s="41" t="s">
        <v>37</v>
      </c>
      <c r="B38" s="19">
        <v>8923</v>
      </c>
      <c r="C38" s="19">
        <v>5416</v>
      </c>
      <c r="D38" s="37">
        <v>0</v>
      </c>
      <c r="E38" s="73">
        <f t="shared" si="4"/>
        <v>0</v>
      </c>
    </row>
    <row r="39" spans="1:5" ht="12.75" customHeight="1" x14ac:dyDescent="0.3">
      <c r="A39" s="41" t="s">
        <v>38</v>
      </c>
      <c r="B39" s="19">
        <v>11574</v>
      </c>
      <c r="C39" s="19">
        <v>7006</v>
      </c>
      <c r="D39" s="37">
        <v>0</v>
      </c>
      <c r="E39" s="73">
        <f t="shared" si="4"/>
        <v>0</v>
      </c>
    </row>
    <row r="40" spans="1:5" ht="12.75" customHeight="1" x14ac:dyDescent="0.3">
      <c r="A40" s="41" t="s">
        <v>39</v>
      </c>
      <c r="B40" s="19">
        <v>108337</v>
      </c>
      <c r="C40" s="19">
        <v>71423</v>
      </c>
      <c r="D40" s="19">
        <v>906</v>
      </c>
      <c r="E40" s="73">
        <f t="shared" si="4"/>
        <v>1.2684989429175475E-2</v>
      </c>
    </row>
    <row r="41" spans="1:5" ht="12.75" customHeight="1" x14ac:dyDescent="0.3">
      <c r="A41" s="41" t="s">
        <v>40</v>
      </c>
      <c r="B41" s="19">
        <v>13571</v>
      </c>
      <c r="C41" s="19">
        <v>3887</v>
      </c>
      <c r="D41" s="37">
        <v>6</v>
      </c>
      <c r="E41" s="73">
        <f t="shared" si="4"/>
        <v>1.5436068947774634E-3</v>
      </c>
    </row>
    <row r="42" spans="1:5" ht="12.75" customHeight="1" x14ac:dyDescent="0.3">
      <c r="A42" s="41" t="s">
        <v>41</v>
      </c>
      <c r="B42" s="19">
        <v>1055</v>
      </c>
      <c r="C42" s="19">
        <v>544</v>
      </c>
      <c r="D42" s="37">
        <v>2</v>
      </c>
      <c r="E42" s="73">
        <f t="shared" si="4"/>
        <v>3.6764705882352941E-3</v>
      </c>
    </row>
    <row r="43" spans="1:5" ht="12.75" customHeight="1" x14ac:dyDescent="0.3">
      <c r="A43" s="41" t="s">
        <v>42</v>
      </c>
      <c r="B43" s="19">
        <v>48056</v>
      </c>
      <c r="C43" s="19">
        <v>6132</v>
      </c>
      <c r="D43" s="37">
        <v>0</v>
      </c>
      <c r="E43" s="73">
        <f t="shared" si="4"/>
        <v>0</v>
      </c>
    </row>
    <row r="44" spans="1:5" ht="12.75" customHeight="1" x14ac:dyDescent="0.3">
      <c r="A44" s="41" t="s">
        <v>43</v>
      </c>
      <c r="B44" s="19">
        <v>5020</v>
      </c>
      <c r="C44" s="19">
        <v>1419</v>
      </c>
      <c r="D44" s="37">
        <v>0</v>
      </c>
      <c r="E44" s="73">
        <f t="shared" si="4"/>
        <v>0</v>
      </c>
    </row>
    <row r="45" spans="1:5" ht="12.75" customHeight="1" x14ac:dyDescent="0.3">
      <c r="A45" s="41" t="s">
        <v>44</v>
      </c>
      <c r="B45" s="19">
        <v>27773</v>
      </c>
      <c r="C45" s="19">
        <v>25364</v>
      </c>
      <c r="D45" s="19">
        <v>115</v>
      </c>
      <c r="E45" s="73">
        <f t="shared" si="4"/>
        <v>4.5339851758397732E-3</v>
      </c>
    </row>
    <row r="46" spans="1:5" ht="12.75" customHeight="1" x14ac:dyDescent="0.3">
      <c r="A46" s="41" t="s">
        <v>45</v>
      </c>
      <c r="B46" s="19">
        <v>27157</v>
      </c>
      <c r="C46" s="19">
        <v>13552</v>
      </c>
      <c r="D46" s="19">
        <v>795</v>
      </c>
      <c r="E46" s="73">
        <f t="shared" si="4"/>
        <v>5.8662927981109801E-2</v>
      </c>
    </row>
    <row r="47" spans="1:5" ht="18" customHeight="1" x14ac:dyDescent="0.3">
      <c r="A47" s="41" t="s">
        <v>46</v>
      </c>
      <c r="B47" s="19">
        <v>4435</v>
      </c>
      <c r="C47" s="19">
        <v>3944</v>
      </c>
      <c r="D47" s="37">
        <v>0</v>
      </c>
      <c r="E47" s="73">
        <f t="shared" ref="E47:E56" si="5">D47/C47</f>
        <v>0</v>
      </c>
    </row>
    <row r="48" spans="1:5" ht="12.75" customHeight="1" x14ac:dyDescent="0.3">
      <c r="A48" s="41" t="s">
        <v>47</v>
      </c>
      <c r="B48" s="19">
        <v>2305</v>
      </c>
      <c r="C48" s="19">
        <v>1450</v>
      </c>
      <c r="D48" s="19">
        <v>2</v>
      </c>
      <c r="E48" s="73">
        <f t="shared" si="5"/>
        <v>1.3793103448275861E-3</v>
      </c>
    </row>
    <row r="49" spans="1:5" ht="12.75" customHeight="1" x14ac:dyDescent="0.3">
      <c r="A49" s="41" t="s">
        <v>48</v>
      </c>
      <c r="B49" s="19">
        <v>7305</v>
      </c>
      <c r="C49" s="19">
        <v>2297</v>
      </c>
      <c r="D49" s="37">
        <v>10</v>
      </c>
      <c r="E49" s="73">
        <f t="shared" si="5"/>
        <v>4.3535045711797999E-3</v>
      </c>
    </row>
    <row r="50" spans="1:5" ht="12.75" customHeight="1" x14ac:dyDescent="0.3">
      <c r="A50" s="41" t="s">
        <v>49</v>
      </c>
      <c r="B50" s="19">
        <v>2559</v>
      </c>
      <c r="C50" s="19">
        <v>286</v>
      </c>
      <c r="D50" s="37">
        <v>0</v>
      </c>
      <c r="E50" s="73">
        <f t="shared" si="5"/>
        <v>0</v>
      </c>
    </row>
    <row r="51" spans="1:5" ht="12.75" customHeight="1" x14ac:dyDescent="0.3">
      <c r="A51" s="41" t="s">
        <v>50</v>
      </c>
      <c r="B51" s="19">
        <v>14272</v>
      </c>
      <c r="C51" s="19">
        <v>3941</v>
      </c>
      <c r="D51" s="37">
        <v>0</v>
      </c>
      <c r="E51" s="73">
        <f t="shared" si="5"/>
        <v>0</v>
      </c>
    </row>
    <row r="52" spans="1:5" ht="12.75" customHeight="1" x14ac:dyDescent="0.3">
      <c r="A52" s="41" t="s">
        <v>51</v>
      </c>
      <c r="B52" s="19">
        <v>18181</v>
      </c>
      <c r="C52" s="19">
        <v>5963</v>
      </c>
      <c r="D52" s="37">
        <v>0</v>
      </c>
      <c r="E52" s="73">
        <f t="shared" si="5"/>
        <v>0</v>
      </c>
    </row>
    <row r="53" spans="1:5" ht="12.75" customHeight="1" x14ac:dyDescent="0.3">
      <c r="A53" s="41" t="s">
        <v>52</v>
      </c>
      <c r="B53" s="19">
        <v>2460</v>
      </c>
      <c r="C53" s="19">
        <v>842</v>
      </c>
      <c r="D53" s="37">
        <v>0</v>
      </c>
      <c r="E53" s="73">
        <f t="shared" si="5"/>
        <v>0</v>
      </c>
    </row>
    <row r="54" spans="1:5" ht="12.75" customHeight="1" x14ac:dyDescent="0.3">
      <c r="A54" s="41" t="s">
        <v>53</v>
      </c>
      <c r="B54" s="19">
        <v>1927</v>
      </c>
      <c r="C54" s="19">
        <v>741</v>
      </c>
      <c r="D54" s="37">
        <v>0</v>
      </c>
      <c r="E54" s="73">
        <f t="shared" si="5"/>
        <v>0</v>
      </c>
    </row>
    <row r="55" spans="1:5" ht="12.75" customHeight="1" x14ac:dyDescent="0.3">
      <c r="A55" s="41" t="s">
        <v>54</v>
      </c>
      <c r="B55" s="19">
        <v>73</v>
      </c>
      <c r="C55" s="19">
        <v>60</v>
      </c>
      <c r="D55" s="37">
        <v>1</v>
      </c>
      <c r="E55" s="73">
        <f t="shared" si="5"/>
        <v>1.6666666666666666E-2</v>
      </c>
    </row>
    <row r="56" spans="1:5" ht="12.75" customHeight="1" x14ac:dyDescent="0.3">
      <c r="A56" s="41" t="s">
        <v>55</v>
      </c>
      <c r="B56" s="19">
        <v>15488</v>
      </c>
      <c r="C56" s="19">
        <v>7337</v>
      </c>
      <c r="D56" s="37">
        <v>0</v>
      </c>
      <c r="E56" s="73">
        <f t="shared" si="5"/>
        <v>0</v>
      </c>
    </row>
    <row r="57" spans="1:5" ht="18" customHeight="1" x14ac:dyDescent="0.3">
      <c r="A57" s="41" t="s">
        <v>56</v>
      </c>
      <c r="B57" s="19">
        <v>40307</v>
      </c>
      <c r="C57" s="19">
        <v>27369</v>
      </c>
      <c r="D57" s="19">
        <v>534</v>
      </c>
      <c r="E57" s="73">
        <f>D57/C57</f>
        <v>1.9511125726186563E-2</v>
      </c>
    </row>
    <row r="58" spans="1:5" ht="12.75" customHeight="1" x14ac:dyDescent="0.3">
      <c r="A58" s="41" t="s">
        <v>57</v>
      </c>
      <c r="B58" s="19">
        <v>5629</v>
      </c>
      <c r="C58" s="19">
        <v>1162</v>
      </c>
      <c r="D58" s="19">
        <v>8</v>
      </c>
      <c r="E58" s="73">
        <f>D58/C58</f>
        <v>6.8846815834767644E-3</v>
      </c>
    </row>
    <row r="59" spans="1:5" ht="12.75" customHeight="1" x14ac:dyDescent="0.3">
      <c r="A59" s="41" t="s">
        <v>58</v>
      </c>
      <c r="B59" s="19">
        <v>15618</v>
      </c>
      <c r="C59" s="19">
        <v>4492</v>
      </c>
      <c r="D59" s="19">
        <v>8</v>
      </c>
      <c r="E59" s="73">
        <f>D59/C59</f>
        <v>1.7809439002671415E-3</v>
      </c>
    </row>
    <row r="60" spans="1:5" ht="12.75" customHeight="1" x14ac:dyDescent="0.3">
      <c r="A60" s="42" t="s">
        <v>59</v>
      </c>
      <c r="B60" s="20">
        <v>478</v>
      </c>
      <c r="C60" s="20">
        <v>221</v>
      </c>
      <c r="D60" s="38">
        <v>0</v>
      </c>
      <c r="E60" s="59">
        <f>D60/C60</f>
        <v>0</v>
      </c>
    </row>
    <row r="61" spans="1:5" ht="12.75" customHeight="1" x14ac:dyDescent="0.25">
      <c r="A61" s="124"/>
      <c r="B61" s="124"/>
      <c r="C61" s="124"/>
      <c r="D61" s="124"/>
      <c r="E61" s="124"/>
    </row>
    <row r="62" spans="1:5" ht="15" customHeight="1" x14ac:dyDescent="0.25"/>
  </sheetData>
  <pageMargins left="0.25" right="0.25" top="0.25" bottom="0.25" header="0.3" footer="0.3"/>
  <pageSetup scale="8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L63"/>
  <sheetViews>
    <sheetView topLeftCell="A37" zoomScale="85" zoomScaleNormal="85" zoomScaleSheetLayoutView="95" workbookViewId="0">
      <selection activeCell="M17" sqref="M17"/>
    </sheetView>
  </sheetViews>
  <sheetFormatPr defaultColWidth="9.08984375" defaultRowHeight="12.5" x14ac:dyDescent="0.25"/>
  <cols>
    <col min="1" max="1" width="15.7265625" style="2" customWidth="1"/>
    <col min="2" max="3" width="10.7265625" style="2" customWidth="1"/>
    <col min="4" max="4" width="11.26953125" style="2" bestFit="1" customWidth="1"/>
    <col min="5" max="5" width="7.7265625" style="2" bestFit="1" customWidth="1"/>
    <col min="6" max="6" width="12.453125" style="2" customWidth="1"/>
    <col min="7" max="7" width="12" style="2" customWidth="1"/>
    <col min="8" max="8" width="10.7265625" style="2" customWidth="1"/>
    <col min="9" max="9" width="12.6328125" style="2" bestFit="1" customWidth="1"/>
    <col min="10" max="10" width="12.453125" style="2" customWidth="1"/>
    <col min="11" max="11" width="10.7265625" style="2" bestFit="1" customWidth="1"/>
    <col min="12" max="16384" width="9.08984375" style="2"/>
  </cols>
  <sheetData>
    <row r="1" spans="1:12" s="109" customFormat="1" ht="13" x14ac:dyDescent="0.3">
      <c r="A1" s="176" t="s">
        <v>210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2" s="109" customFormat="1" ht="13" x14ac:dyDescent="0.3">
      <c r="A2" s="176" t="s">
        <v>211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2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7"/>
    </row>
    <row r="4" spans="1:12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12" ht="45" customHeight="1" x14ac:dyDescent="0.3">
      <c r="A5" s="76" t="s">
        <v>0</v>
      </c>
      <c r="B5" s="77" t="s">
        <v>115</v>
      </c>
      <c r="C5" s="77" t="s">
        <v>116</v>
      </c>
      <c r="D5" s="77" t="s">
        <v>93</v>
      </c>
      <c r="E5" s="77" t="s">
        <v>90</v>
      </c>
      <c r="F5" s="77" t="s">
        <v>94</v>
      </c>
      <c r="G5" s="77" t="s">
        <v>95</v>
      </c>
      <c r="H5" s="77" t="s">
        <v>96</v>
      </c>
      <c r="I5" s="77" t="s">
        <v>97</v>
      </c>
      <c r="J5" s="77" t="s">
        <v>98</v>
      </c>
      <c r="K5" s="77" t="s">
        <v>99</v>
      </c>
    </row>
    <row r="6" spans="1:12" s="3" customFormat="1" ht="12.75" customHeight="1" x14ac:dyDescent="0.3">
      <c r="A6" s="33" t="s">
        <v>3</v>
      </c>
      <c r="B6" s="78">
        <f>SUM(B7:B60)</f>
        <v>603582</v>
      </c>
      <c r="C6" s="78">
        <f t="shared" ref="C6:K6" si="0">SUM(C7:C60)</f>
        <v>7284</v>
      </c>
      <c r="D6" s="78">
        <f t="shared" si="0"/>
        <v>447</v>
      </c>
      <c r="E6" s="78">
        <f t="shared" si="0"/>
        <v>4403</v>
      </c>
      <c r="F6" s="78">
        <f t="shared" si="0"/>
        <v>360</v>
      </c>
      <c r="G6" s="78">
        <f t="shared" si="0"/>
        <v>1200</v>
      </c>
      <c r="H6" s="78">
        <f t="shared" si="0"/>
        <v>569</v>
      </c>
      <c r="I6" s="78">
        <f t="shared" si="0"/>
        <v>244</v>
      </c>
      <c r="J6" s="80">
        <f t="shared" si="0"/>
        <v>201</v>
      </c>
      <c r="K6" s="243">
        <f t="shared" si="0"/>
        <v>3</v>
      </c>
    </row>
    <row r="7" spans="1:12" ht="18" customHeight="1" x14ac:dyDescent="0.3">
      <c r="A7" s="41" t="s">
        <v>7</v>
      </c>
      <c r="B7" s="79">
        <v>2323</v>
      </c>
      <c r="C7" s="80">
        <v>19</v>
      </c>
      <c r="D7" s="80">
        <v>9</v>
      </c>
      <c r="E7" s="80">
        <v>3</v>
      </c>
      <c r="F7" s="80">
        <v>0</v>
      </c>
      <c r="G7" s="80">
        <v>3</v>
      </c>
      <c r="H7" s="80">
        <v>4</v>
      </c>
      <c r="I7" s="80">
        <v>0</v>
      </c>
      <c r="J7" s="80">
        <v>2</v>
      </c>
      <c r="K7" s="244">
        <v>0</v>
      </c>
    </row>
    <row r="8" spans="1:12" ht="12.75" customHeight="1" x14ac:dyDescent="0.3">
      <c r="A8" s="41" t="s">
        <v>8</v>
      </c>
      <c r="B8" s="80">
        <v>1392</v>
      </c>
      <c r="C8" s="80">
        <v>0</v>
      </c>
      <c r="D8" s="80">
        <v>0</v>
      </c>
      <c r="E8" s="80">
        <v>0</v>
      </c>
      <c r="F8" s="80">
        <v>0</v>
      </c>
      <c r="G8" s="80">
        <v>0</v>
      </c>
      <c r="H8" s="80">
        <v>0</v>
      </c>
      <c r="I8" s="80">
        <v>0</v>
      </c>
      <c r="J8" s="80">
        <v>0</v>
      </c>
      <c r="K8" s="244">
        <v>0</v>
      </c>
    </row>
    <row r="9" spans="1:12" ht="12.75" customHeight="1" x14ac:dyDescent="0.3">
      <c r="A9" s="41" t="s">
        <v>9</v>
      </c>
      <c r="B9" s="79">
        <v>2476</v>
      </c>
      <c r="C9" s="80">
        <v>1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244">
        <v>0</v>
      </c>
    </row>
    <row r="10" spans="1:12" ht="12.75" customHeight="1" x14ac:dyDescent="0.3">
      <c r="A10" s="41" t="s">
        <v>10</v>
      </c>
      <c r="B10" s="80">
        <v>847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244">
        <v>0</v>
      </c>
    </row>
    <row r="11" spans="1:12" ht="12.75" customHeight="1" x14ac:dyDescent="0.3">
      <c r="A11" s="41" t="s">
        <v>11</v>
      </c>
      <c r="B11" s="79">
        <v>221524</v>
      </c>
      <c r="C11" s="80">
        <v>1319</v>
      </c>
      <c r="D11" s="80">
        <v>0</v>
      </c>
      <c r="E11" s="80">
        <v>412</v>
      </c>
      <c r="F11" s="80">
        <v>96</v>
      </c>
      <c r="G11" s="80">
        <v>517</v>
      </c>
      <c r="H11" s="80">
        <v>100</v>
      </c>
      <c r="I11" s="80">
        <v>162</v>
      </c>
      <c r="J11" s="80">
        <v>62</v>
      </c>
      <c r="K11" s="244">
        <v>0</v>
      </c>
    </row>
    <row r="12" spans="1:12" ht="12.75" customHeight="1" x14ac:dyDescent="0.3">
      <c r="A12" s="41" t="s">
        <v>12</v>
      </c>
      <c r="B12" s="79">
        <v>6772</v>
      </c>
      <c r="C12" s="80">
        <v>3211</v>
      </c>
      <c r="D12" s="80">
        <v>6</v>
      </c>
      <c r="E12" s="80">
        <v>2858</v>
      </c>
      <c r="F12" s="80">
        <v>12</v>
      </c>
      <c r="G12" s="80">
        <v>269</v>
      </c>
      <c r="H12" s="80">
        <v>7</v>
      </c>
      <c r="I12" s="80">
        <v>14</v>
      </c>
      <c r="J12" s="80">
        <v>49</v>
      </c>
      <c r="K12" s="244">
        <v>3</v>
      </c>
    </row>
    <row r="13" spans="1:12" ht="12.75" customHeight="1" x14ac:dyDescent="0.3">
      <c r="A13" s="41" t="s">
        <v>13</v>
      </c>
      <c r="B13" s="80">
        <v>2485</v>
      </c>
      <c r="C13" s="80">
        <v>3</v>
      </c>
      <c r="D13" s="80">
        <v>0</v>
      </c>
      <c r="E13" s="80">
        <v>3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244">
        <v>0</v>
      </c>
    </row>
    <row r="14" spans="1:12" ht="12.75" customHeight="1" x14ac:dyDescent="0.3">
      <c r="A14" s="41" t="s">
        <v>14</v>
      </c>
      <c r="B14" s="79">
        <v>529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244">
        <v>0</v>
      </c>
    </row>
    <row r="15" spans="1:12" ht="12.75" customHeight="1" x14ac:dyDescent="0.3">
      <c r="A15" s="41" t="s">
        <v>76</v>
      </c>
      <c r="B15" s="80">
        <v>4584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244">
        <v>0</v>
      </c>
    </row>
    <row r="16" spans="1:12" ht="12.75" customHeight="1" x14ac:dyDescent="0.3">
      <c r="A16" s="41" t="s">
        <v>15</v>
      </c>
      <c r="B16" s="79">
        <v>10954</v>
      </c>
      <c r="C16" s="80">
        <v>41</v>
      </c>
      <c r="D16" s="80">
        <v>0</v>
      </c>
      <c r="E16" s="80">
        <v>19</v>
      </c>
      <c r="F16" s="80">
        <v>0</v>
      </c>
      <c r="G16" s="80">
        <v>0</v>
      </c>
      <c r="H16" s="80">
        <v>23</v>
      </c>
      <c r="I16" s="80">
        <v>0</v>
      </c>
      <c r="J16" s="80">
        <v>0</v>
      </c>
      <c r="K16" s="244">
        <v>0</v>
      </c>
    </row>
    <row r="17" spans="1:11" ht="18" customHeight="1" x14ac:dyDescent="0.3">
      <c r="A17" s="41" t="s">
        <v>16</v>
      </c>
      <c r="B17" s="80">
        <v>1413</v>
      </c>
      <c r="C17" s="80">
        <v>3</v>
      </c>
      <c r="D17" s="80">
        <v>2</v>
      </c>
      <c r="E17" s="80">
        <v>0</v>
      </c>
      <c r="F17" s="80">
        <v>0</v>
      </c>
      <c r="G17" s="80">
        <v>0</v>
      </c>
      <c r="H17" s="80">
        <v>1</v>
      </c>
      <c r="I17" s="80">
        <v>0</v>
      </c>
      <c r="J17" s="80">
        <v>0</v>
      </c>
      <c r="K17" s="244">
        <v>0</v>
      </c>
    </row>
    <row r="18" spans="1:11" ht="12.75" customHeight="1" x14ac:dyDescent="0.3">
      <c r="A18" s="41" t="s">
        <v>17</v>
      </c>
      <c r="B18" s="79">
        <v>211</v>
      </c>
      <c r="C18" s="80">
        <v>1</v>
      </c>
      <c r="D18" s="80">
        <v>1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244">
        <v>0</v>
      </c>
    </row>
    <row r="19" spans="1:11" ht="12.75" customHeight="1" x14ac:dyDescent="0.3">
      <c r="A19" s="41" t="s">
        <v>18</v>
      </c>
      <c r="B19" s="79">
        <v>7085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244">
        <v>0</v>
      </c>
    </row>
    <row r="20" spans="1:11" ht="12.75" customHeight="1" x14ac:dyDescent="0.3">
      <c r="A20" s="41" t="s">
        <v>19</v>
      </c>
      <c r="B20" s="80">
        <v>31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244">
        <v>0</v>
      </c>
    </row>
    <row r="21" spans="1:11" ht="12.75" customHeight="1" x14ac:dyDescent="0.3">
      <c r="A21" s="41" t="s">
        <v>20</v>
      </c>
      <c r="B21" s="80">
        <v>2240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244">
        <v>0</v>
      </c>
    </row>
    <row r="22" spans="1:11" ht="12.75" customHeight="1" x14ac:dyDescent="0.3">
      <c r="A22" s="41" t="s">
        <v>21</v>
      </c>
      <c r="B22" s="79">
        <v>5136</v>
      </c>
      <c r="C22" s="80">
        <v>1</v>
      </c>
      <c r="D22" s="80">
        <v>0</v>
      </c>
      <c r="E22" s="80">
        <v>1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244">
        <v>0</v>
      </c>
    </row>
    <row r="23" spans="1:11" ht="12.75" customHeight="1" x14ac:dyDescent="0.3">
      <c r="A23" s="41" t="s">
        <v>22</v>
      </c>
      <c r="B23" s="79">
        <v>3856</v>
      </c>
      <c r="C23" s="80">
        <v>1</v>
      </c>
      <c r="D23" s="80">
        <v>0</v>
      </c>
      <c r="E23" s="80">
        <v>0</v>
      </c>
      <c r="F23" s="80">
        <v>0</v>
      </c>
      <c r="G23" s="80">
        <v>1</v>
      </c>
      <c r="H23" s="80">
        <v>0</v>
      </c>
      <c r="I23" s="80">
        <v>0</v>
      </c>
      <c r="J23" s="80">
        <v>0</v>
      </c>
      <c r="K23" s="244">
        <v>0</v>
      </c>
    </row>
    <row r="24" spans="1:11" ht="12.75" customHeight="1" x14ac:dyDescent="0.3">
      <c r="A24" s="41" t="s">
        <v>23</v>
      </c>
      <c r="B24" s="80">
        <v>1829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244">
        <v>0</v>
      </c>
    </row>
    <row r="25" spans="1:11" ht="12.75" customHeight="1" x14ac:dyDescent="0.3">
      <c r="A25" s="41" t="s">
        <v>24</v>
      </c>
      <c r="B25" s="79">
        <v>3337</v>
      </c>
      <c r="C25" s="80">
        <v>22</v>
      </c>
      <c r="D25" s="80">
        <v>3</v>
      </c>
      <c r="E25" s="80">
        <v>1</v>
      </c>
      <c r="F25" s="80">
        <v>11</v>
      </c>
      <c r="G25" s="80">
        <v>4</v>
      </c>
      <c r="H25" s="80">
        <v>3</v>
      </c>
      <c r="I25" s="80">
        <v>0</v>
      </c>
      <c r="J25" s="80">
        <v>0</v>
      </c>
      <c r="K25" s="244">
        <v>0</v>
      </c>
    </row>
    <row r="26" spans="1:11" ht="12.75" customHeight="1" x14ac:dyDescent="0.3">
      <c r="A26" s="41" t="s">
        <v>25</v>
      </c>
      <c r="B26" s="79">
        <v>1122</v>
      </c>
      <c r="C26" s="80">
        <v>0</v>
      </c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244">
        <v>0</v>
      </c>
    </row>
    <row r="27" spans="1:11" ht="18" customHeight="1" x14ac:dyDescent="0.3">
      <c r="A27" s="41" t="s">
        <v>26</v>
      </c>
      <c r="B27" s="79">
        <v>14386</v>
      </c>
      <c r="C27" s="80">
        <v>507</v>
      </c>
      <c r="D27" s="80">
        <v>11</v>
      </c>
      <c r="E27" s="80">
        <v>443</v>
      </c>
      <c r="F27" s="80">
        <v>1</v>
      </c>
      <c r="G27" s="80">
        <v>21</v>
      </c>
      <c r="H27" s="80">
        <v>32</v>
      </c>
      <c r="I27" s="80">
        <v>9</v>
      </c>
      <c r="J27" s="80">
        <v>0</v>
      </c>
      <c r="K27" s="244">
        <v>0</v>
      </c>
    </row>
    <row r="28" spans="1:11" ht="12.75" customHeight="1" x14ac:dyDescent="0.3">
      <c r="A28" s="41" t="s">
        <v>27</v>
      </c>
      <c r="B28" s="79">
        <v>14681</v>
      </c>
      <c r="C28" s="80">
        <v>225</v>
      </c>
      <c r="D28" s="80">
        <v>35</v>
      </c>
      <c r="E28" s="80">
        <v>38</v>
      </c>
      <c r="F28" s="80">
        <v>72</v>
      </c>
      <c r="G28" s="80">
        <v>62</v>
      </c>
      <c r="H28" s="80">
        <v>44</v>
      </c>
      <c r="I28" s="80">
        <v>0</v>
      </c>
      <c r="J28" s="80">
        <v>0</v>
      </c>
      <c r="K28" s="244">
        <v>0</v>
      </c>
    </row>
    <row r="29" spans="1:11" ht="12.75" customHeight="1" x14ac:dyDescent="0.3">
      <c r="A29" s="41" t="s">
        <v>28</v>
      </c>
      <c r="B29" s="80">
        <v>31109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244">
        <v>0</v>
      </c>
    </row>
    <row r="30" spans="1:11" ht="12.75" customHeight="1" x14ac:dyDescent="0.3">
      <c r="A30" s="41" t="s">
        <v>29</v>
      </c>
      <c r="B30" s="79">
        <v>3666</v>
      </c>
      <c r="C30" s="80">
        <v>135</v>
      </c>
      <c r="D30" s="80">
        <v>0</v>
      </c>
      <c r="E30" s="80">
        <v>113</v>
      </c>
      <c r="F30" s="80">
        <v>3</v>
      </c>
      <c r="G30" s="80">
        <v>4</v>
      </c>
      <c r="H30" s="80">
        <v>3</v>
      </c>
      <c r="I30" s="80">
        <v>4</v>
      </c>
      <c r="J30" s="80">
        <v>9</v>
      </c>
      <c r="K30" s="244">
        <v>0</v>
      </c>
    </row>
    <row r="31" spans="1:11" ht="12.75" customHeight="1" x14ac:dyDescent="0.3">
      <c r="A31" s="41" t="s">
        <v>30</v>
      </c>
      <c r="B31" s="79">
        <v>12365</v>
      </c>
      <c r="C31" s="80">
        <v>33</v>
      </c>
      <c r="D31" s="80">
        <v>0</v>
      </c>
      <c r="E31" s="80">
        <v>1</v>
      </c>
      <c r="F31" s="80">
        <v>0</v>
      </c>
      <c r="G31" s="80">
        <v>7</v>
      </c>
      <c r="H31" s="80">
        <v>3</v>
      </c>
      <c r="I31" s="80">
        <v>0</v>
      </c>
      <c r="J31" s="80">
        <v>23</v>
      </c>
      <c r="K31" s="244">
        <v>0</v>
      </c>
    </row>
    <row r="32" spans="1:11" ht="12.75" customHeight="1" x14ac:dyDescent="0.3">
      <c r="A32" s="41" t="s">
        <v>31</v>
      </c>
      <c r="B32" s="79">
        <v>244</v>
      </c>
      <c r="C32" s="80">
        <v>6</v>
      </c>
      <c r="D32" s="80">
        <v>1</v>
      </c>
      <c r="E32" s="80">
        <v>1</v>
      </c>
      <c r="F32" s="80">
        <v>2</v>
      </c>
      <c r="G32" s="80">
        <v>2</v>
      </c>
      <c r="H32" s="80">
        <v>0</v>
      </c>
      <c r="I32" s="80">
        <v>0</v>
      </c>
      <c r="J32" s="80">
        <v>0</v>
      </c>
      <c r="K32" s="244">
        <v>0</v>
      </c>
    </row>
    <row r="33" spans="1:11" ht="12.75" customHeight="1" x14ac:dyDescent="0.3">
      <c r="A33" s="41" t="s">
        <v>32</v>
      </c>
      <c r="B33" s="79">
        <v>4449</v>
      </c>
      <c r="C33" s="80">
        <v>7</v>
      </c>
      <c r="D33" s="80">
        <v>0</v>
      </c>
      <c r="E33" s="80">
        <v>2</v>
      </c>
      <c r="F33" s="80">
        <v>0</v>
      </c>
      <c r="G33" s="80">
        <v>3</v>
      </c>
      <c r="H33" s="80">
        <v>1</v>
      </c>
      <c r="I33" s="80">
        <v>0</v>
      </c>
      <c r="J33" s="80">
        <v>1</v>
      </c>
      <c r="K33" s="244">
        <v>0</v>
      </c>
    </row>
    <row r="34" spans="1:11" ht="12.75" customHeight="1" x14ac:dyDescent="0.3">
      <c r="A34" s="41" t="s">
        <v>33</v>
      </c>
      <c r="B34" s="79">
        <v>982</v>
      </c>
      <c r="C34" s="80">
        <v>187</v>
      </c>
      <c r="D34" s="80">
        <v>99</v>
      </c>
      <c r="E34" s="80">
        <v>54</v>
      </c>
      <c r="F34" s="80">
        <v>19</v>
      </c>
      <c r="G34" s="80">
        <v>17</v>
      </c>
      <c r="H34" s="80">
        <v>1</v>
      </c>
      <c r="I34" s="80">
        <v>2</v>
      </c>
      <c r="J34" s="80">
        <v>1</v>
      </c>
      <c r="K34" s="244">
        <v>0</v>
      </c>
    </row>
    <row r="35" spans="1:11" ht="12.75" customHeight="1" x14ac:dyDescent="0.3">
      <c r="A35" s="41" t="s">
        <v>34</v>
      </c>
      <c r="B35" s="79">
        <v>1478</v>
      </c>
      <c r="C35" s="80">
        <v>2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1</v>
      </c>
      <c r="J35" s="80">
        <v>0</v>
      </c>
      <c r="K35" s="244">
        <v>0</v>
      </c>
    </row>
    <row r="36" spans="1:11" ht="12.75" customHeight="1" x14ac:dyDescent="0.3">
      <c r="A36" s="41" t="s">
        <v>35</v>
      </c>
      <c r="B36" s="80">
        <v>3499</v>
      </c>
      <c r="C36" s="80">
        <v>6</v>
      </c>
      <c r="D36" s="80">
        <v>2</v>
      </c>
      <c r="E36" s="80">
        <v>0</v>
      </c>
      <c r="F36" s="80">
        <v>0</v>
      </c>
      <c r="G36" s="80">
        <v>0</v>
      </c>
      <c r="H36" s="80">
        <v>4</v>
      </c>
      <c r="I36" s="80">
        <v>0</v>
      </c>
      <c r="J36" s="80">
        <v>0</v>
      </c>
      <c r="K36" s="244">
        <v>0</v>
      </c>
    </row>
    <row r="37" spans="1:11" ht="18" customHeight="1" x14ac:dyDescent="0.3">
      <c r="A37" s="41" t="s">
        <v>36</v>
      </c>
      <c r="B37" s="79">
        <v>2346</v>
      </c>
      <c r="C37" s="80">
        <v>56</v>
      </c>
      <c r="D37" s="80">
        <v>1</v>
      </c>
      <c r="E37" s="80">
        <v>15</v>
      </c>
      <c r="F37" s="80">
        <v>35</v>
      </c>
      <c r="G37" s="80">
        <v>3</v>
      </c>
      <c r="H37" s="80">
        <v>2</v>
      </c>
      <c r="I37" s="80">
        <v>0</v>
      </c>
      <c r="J37" s="80">
        <v>1</v>
      </c>
      <c r="K37" s="244">
        <v>0</v>
      </c>
    </row>
    <row r="38" spans="1:11" ht="12.75" customHeight="1" x14ac:dyDescent="0.3">
      <c r="A38" s="41" t="s">
        <v>37</v>
      </c>
      <c r="B38" s="79">
        <v>5757</v>
      </c>
      <c r="C38" s="80">
        <v>6</v>
      </c>
      <c r="D38" s="80">
        <v>0</v>
      </c>
      <c r="E38" s="80">
        <v>0</v>
      </c>
      <c r="F38" s="80">
        <v>0</v>
      </c>
      <c r="G38" s="80">
        <v>6</v>
      </c>
      <c r="H38" s="80">
        <v>0</v>
      </c>
      <c r="I38" s="80">
        <v>0</v>
      </c>
      <c r="J38" s="80">
        <v>0</v>
      </c>
      <c r="K38" s="244">
        <v>0</v>
      </c>
    </row>
    <row r="39" spans="1:11" ht="12.75" customHeight="1" x14ac:dyDescent="0.3">
      <c r="A39" s="41" t="s">
        <v>38</v>
      </c>
      <c r="B39" s="79">
        <v>8205</v>
      </c>
      <c r="C39" s="80">
        <v>40</v>
      </c>
      <c r="D39" s="80">
        <v>0</v>
      </c>
      <c r="E39" s="80">
        <v>38</v>
      </c>
      <c r="F39" s="80">
        <v>0</v>
      </c>
      <c r="G39" s="80">
        <v>1</v>
      </c>
      <c r="H39" s="80">
        <v>1</v>
      </c>
      <c r="I39" s="80">
        <v>0</v>
      </c>
      <c r="J39" s="80">
        <v>0</v>
      </c>
      <c r="K39" s="244">
        <v>0</v>
      </c>
    </row>
    <row r="40" spans="1:11" ht="12.75" customHeight="1" x14ac:dyDescent="0.3">
      <c r="A40" s="41" t="s">
        <v>39</v>
      </c>
      <c r="B40" s="79">
        <v>84759</v>
      </c>
      <c r="C40" s="80">
        <v>19</v>
      </c>
      <c r="D40" s="80">
        <v>13</v>
      </c>
      <c r="E40" s="80">
        <v>6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244">
        <v>0</v>
      </c>
    </row>
    <row r="41" spans="1:11" ht="12.75" customHeight="1" x14ac:dyDescent="0.3">
      <c r="A41" s="41" t="s">
        <v>40</v>
      </c>
      <c r="B41" s="79">
        <v>4453</v>
      </c>
      <c r="C41" s="80">
        <v>37</v>
      </c>
      <c r="D41" s="80">
        <v>6</v>
      </c>
      <c r="E41" s="80">
        <v>30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244">
        <v>0</v>
      </c>
    </row>
    <row r="42" spans="1:11" ht="12.75" customHeight="1" x14ac:dyDescent="0.3">
      <c r="A42" s="41" t="s">
        <v>41</v>
      </c>
      <c r="B42" s="79">
        <v>612</v>
      </c>
      <c r="C42" s="80">
        <v>5</v>
      </c>
      <c r="D42" s="80">
        <v>2</v>
      </c>
      <c r="E42" s="80">
        <v>1</v>
      </c>
      <c r="F42" s="80">
        <v>0</v>
      </c>
      <c r="G42" s="80">
        <v>2</v>
      </c>
      <c r="H42" s="80">
        <v>0</v>
      </c>
      <c r="I42" s="80">
        <v>0</v>
      </c>
      <c r="J42" s="80">
        <v>0</v>
      </c>
      <c r="K42" s="244">
        <v>0</v>
      </c>
    </row>
    <row r="43" spans="1:11" ht="12.75" customHeight="1" x14ac:dyDescent="0.3">
      <c r="A43" s="41" t="s">
        <v>42</v>
      </c>
      <c r="B43" s="79">
        <v>7957</v>
      </c>
      <c r="C43" s="80">
        <v>372</v>
      </c>
      <c r="D43" s="80">
        <v>238</v>
      </c>
      <c r="E43" s="80">
        <v>37</v>
      </c>
      <c r="F43" s="80">
        <v>6</v>
      </c>
      <c r="G43" s="80">
        <v>58</v>
      </c>
      <c r="H43" s="80">
        <v>53</v>
      </c>
      <c r="I43" s="80">
        <v>2</v>
      </c>
      <c r="J43" s="80">
        <v>21</v>
      </c>
      <c r="K43" s="244">
        <v>0</v>
      </c>
    </row>
    <row r="44" spans="1:11" ht="12.75" customHeight="1" x14ac:dyDescent="0.3">
      <c r="A44" s="41" t="s">
        <v>43</v>
      </c>
      <c r="B44" s="79">
        <v>1620</v>
      </c>
      <c r="C44" s="80">
        <v>69</v>
      </c>
      <c r="D44" s="80">
        <v>4</v>
      </c>
      <c r="E44" s="80">
        <v>11</v>
      </c>
      <c r="F44" s="80">
        <v>2</v>
      </c>
      <c r="G44" s="80">
        <v>34</v>
      </c>
      <c r="H44" s="80">
        <v>0</v>
      </c>
      <c r="I44" s="80">
        <v>18</v>
      </c>
      <c r="J44" s="80">
        <v>1</v>
      </c>
      <c r="K44" s="244">
        <v>0</v>
      </c>
    </row>
    <row r="45" spans="1:11" ht="12.75" customHeight="1" x14ac:dyDescent="0.3">
      <c r="A45" s="41" t="s">
        <v>44</v>
      </c>
      <c r="B45" s="79">
        <v>30163</v>
      </c>
      <c r="C45" s="80">
        <v>12</v>
      </c>
      <c r="D45" s="80">
        <v>2</v>
      </c>
      <c r="E45" s="80">
        <v>6</v>
      </c>
      <c r="F45" s="80">
        <v>0</v>
      </c>
      <c r="G45" s="80">
        <v>1</v>
      </c>
      <c r="H45" s="80">
        <v>0</v>
      </c>
      <c r="I45" s="80">
        <v>1</v>
      </c>
      <c r="J45" s="80">
        <v>1</v>
      </c>
      <c r="K45" s="244">
        <v>0</v>
      </c>
    </row>
    <row r="46" spans="1:11" ht="12.75" customHeight="1" x14ac:dyDescent="0.3">
      <c r="A46" s="41" t="s">
        <v>45</v>
      </c>
      <c r="B46" s="80">
        <v>15781</v>
      </c>
      <c r="C46" s="80">
        <v>315</v>
      </c>
      <c r="D46" s="80">
        <v>0</v>
      </c>
      <c r="E46" s="80">
        <v>22</v>
      </c>
      <c r="F46" s="80">
        <v>56</v>
      </c>
      <c r="G46" s="80">
        <v>88</v>
      </c>
      <c r="H46" s="80">
        <v>150</v>
      </c>
      <c r="I46" s="80">
        <v>0</v>
      </c>
      <c r="J46" s="80">
        <v>0</v>
      </c>
      <c r="K46" s="244">
        <v>0</v>
      </c>
    </row>
    <row r="47" spans="1:11" ht="18" customHeight="1" x14ac:dyDescent="0.3">
      <c r="A47" s="41" t="s">
        <v>46</v>
      </c>
      <c r="B47" s="79">
        <v>4134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80">
        <v>0</v>
      </c>
      <c r="K47" s="244">
        <v>0</v>
      </c>
    </row>
    <row r="48" spans="1:11" ht="12.75" customHeight="1" x14ac:dyDescent="0.3">
      <c r="A48" s="41" t="s">
        <v>47</v>
      </c>
      <c r="B48" s="79">
        <v>1571</v>
      </c>
      <c r="C48" s="80">
        <v>94</v>
      </c>
      <c r="D48" s="80">
        <v>0</v>
      </c>
      <c r="E48" s="80">
        <v>69</v>
      </c>
      <c r="F48" s="80">
        <v>0</v>
      </c>
      <c r="G48" s="80">
        <v>4</v>
      </c>
      <c r="H48" s="80">
        <v>0</v>
      </c>
      <c r="I48" s="80">
        <v>18</v>
      </c>
      <c r="J48" s="80">
        <v>4</v>
      </c>
      <c r="K48" s="244">
        <v>0</v>
      </c>
    </row>
    <row r="49" spans="1:11" ht="12.75" customHeight="1" x14ac:dyDescent="0.3">
      <c r="A49" s="41" t="s">
        <v>48</v>
      </c>
      <c r="B49" s="79">
        <v>2668</v>
      </c>
      <c r="C49" s="80">
        <v>2</v>
      </c>
      <c r="D49" s="80">
        <v>0</v>
      </c>
      <c r="E49" s="80">
        <v>0</v>
      </c>
      <c r="F49" s="80">
        <v>0</v>
      </c>
      <c r="G49" s="80">
        <v>2</v>
      </c>
      <c r="H49" s="80">
        <v>0</v>
      </c>
      <c r="I49" s="80">
        <v>0</v>
      </c>
      <c r="J49" s="80">
        <v>0</v>
      </c>
      <c r="K49" s="244">
        <v>0</v>
      </c>
    </row>
    <row r="50" spans="1:11" ht="12.75" customHeight="1" x14ac:dyDescent="0.3">
      <c r="A50" s="41" t="s">
        <v>49</v>
      </c>
      <c r="B50" s="80">
        <v>359</v>
      </c>
      <c r="C50" s="80">
        <v>39</v>
      </c>
      <c r="D50" s="80">
        <v>0</v>
      </c>
      <c r="E50" s="80">
        <v>3</v>
      </c>
      <c r="F50" s="80">
        <v>35</v>
      </c>
      <c r="G50" s="80">
        <v>0</v>
      </c>
      <c r="H50" s="80">
        <v>0</v>
      </c>
      <c r="I50" s="80">
        <v>0</v>
      </c>
      <c r="J50" s="80">
        <v>1</v>
      </c>
      <c r="K50" s="244">
        <v>0</v>
      </c>
    </row>
    <row r="51" spans="1:11" ht="12.75" customHeight="1" x14ac:dyDescent="0.3">
      <c r="A51" s="41" t="s">
        <v>50</v>
      </c>
      <c r="B51" s="79">
        <v>4852</v>
      </c>
      <c r="C51" s="80">
        <v>95</v>
      </c>
      <c r="D51" s="80">
        <v>0</v>
      </c>
      <c r="E51" s="80">
        <v>8</v>
      </c>
      <c r="F51" s="80">
        <v>6</v>
      </c>
      <c r="G51" s="80">
        <v>25</v>
      </c>
      <c r="H51" s="80">
        <v>59</v>
      </c>
      <c r="I51" s="80">
        <v>0</v>
      </c>
      <c r="J51" s="80">
        <v>0</v>
      </c>
      <c r="K51" s="244">
        <v>0</v>
      </c>
    </row>
    <row r="52" spans="1:11" ht="12.75" customHeight="1" x14ac:dyDescent="0.3">
      <c r="A52" s="41" t="s">
        <v>51</v>
      </c>
      <c r="B52" s="80">
        <v>6323</v>
      </c>
      <c r="C52" s="80">
        <v>0</v>
      </c>
      <c r="D52" s="80">
        <v>0</v>
      </c>
      <c r="E52" s="80">
        <v>0</v>
      </c>
      <c r="F52" s="80">
        <v>0</v>
      </c>
      <c r="G52" s="80">
        <v>0</v>
      </c>
      <c r="H52" s="80">
        <v>0</v>
      </c>
      <c r="I52" s="80">
        <v>0</v>
      </c>
      <c r="J52" s="80">
        <v>0</v>
      </c>
      <c r="K52" s="244">
        <v>0</v>
      </c>
    </row>
    <row r="53" spans="1:11" ht="12.75" customHeight="1" x14ac:dyDescent="0.3">
      <c r="A53" s="41" t="s">
        <v>52</v>
      </c>
      <c r="B53" s="79">
        <v>1004</v>
      </c>
      <c r="C53" s="80">
        <v>5</v>
      </c>
      <c r="D53" s="80">
        <v>0</v>
      </c>
      <c r="E53" s="80">
        <v>0</v>
      </c>
      <c r="F53" s="80">
        <v>0</v>
      </c>
      <c r="G53" s="80">
        <v>4</v>
      </c>
      <c r="H53" s="80">
        <v>0</v>
      </c>
      <c r="I53" s="80">
        <v>0</v>
      </c>
      <c r="J53" s="80">
        <v>0</v>
      </c>
      <c r="K53" s="244">
        <v>0</v>
      </c>
    </row>
    <row r="54" spans="1:11" ht="12.75" customHeight="1" x14ac:dyDescent="0.3">
      <c r="A54" s="41" t="s">
        <v>53</v>
      </c>
      <c r="B54" s="79">
        <v>988</v>
      </c>
      <c r="C54" s="80">
        <v>3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2</v>
      </c>
      <c r="K54" s="244">
        <v>0</v>
      </c>
    </row>
    <row r="55" spans="1:11" ht="12.75" customHeight="1" x14ac:dyDescent="0.3">
      <c r="A55" s="41" t="s">
        <v>54</v>
      </c>
      <c r="B55" s="79">
        <v>60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244">
        <v>0</v>
      </c>
    </row>
    <row r="56" spans="1:11" ht="12.75" customHeight="1" x14ac:dyDescent="0.3">
      <c r="A56" s="41" t="s">
        <v>55</v>
      </c>
      <c r="B56" s="80">
        <v>8174</v>
      </c>
      <c r="C56" s="80">
        <v>2</v>
      </c>
      <c r="D56" s="80">
        <v>0</v>
      </c>
      <c r="E56" s="80">
        <v>0</v>
      </c>
      <c r="F56" s="80">
        <v>0</v>
      </c>
      <c r="G56" s="80">
        <v>1</v>
      </c>
      <c r="H56" s="80">
        <v>0</v>
      </c>
      <c r="I56" s="80">
        <v>0</v>
      </c>
      <c r="J56" s="80">
        <v>0</v>
      </c>
      <c r="K56" s="244">
        <v>0</v>
      </c>
    </row>
    <row r="57" spans="1:11" ht="18" customHeight="1" x14ac:dyDescent="0.3">
      <c r="A57" s="41" t="s">
        <v>56</v>
      </c>
      <c r="B57" s="79">
        <v>36619</v>
      </c>
      <c r="C57" s="80">
        <v>247</v>
      </c>
      <c r="D57" s="80">
        <v>5</v>
      </c>
      <c r="E57" s="80">
        <v>108</v>
      </c>
      <c r="F57" s="80">
        <v>2</v>
      </c>
      <c r="G57" s="80">
        <v>37</v>
      </c>
      <c r="H57" s="80">
        <v>78</v>
      </c>
      <c r="I57" s="80">
        <v>13</v>
      </c>
      <c r="J57" s="80">
        <v>17</v>
      </c>
      <c r="K57" s="244">
        <v>0</v>
      </c>
    </row>
    <row r="58" spans="1:11" ht="12.75" customHeight="1" x14ac:dyDescent="0.3">
      <c r="A58" s="41" t="s">
        <v>57</v>
      </c>
      <c r="B58" s="79">
        <v>1372</v>
      </c>
      <c r="C58" s="80">
        <v>49</v>
      </c>
      <c r="D58" s="80">
        <v>0</v>
      </c>
      <c r="E58" s="80">
        <v>27</v>
      </c>
      <c r="F58" s="80">
        <v>2</v>
      </c>
      <c r="G58" s="80">
        <v>17</v>
      </c>
      <c r="H58" s="80">
        <v>0</v>
      </c>
      <c r="I58" s="80">
        <v>0</v>
      </c>
      <c r="J58" s="80">
        <v>4</v>
      </c>
      <c r="K58" s="244">
        <v>0</v>
      </c>
    </row>
    <row r="59" spans="1:11" ht="12.75" customHeight="1" x14ac:dyDescent="0.3">
      <c r="A59" s="41" t="s">
        <v>58</v>
      </c>
      <c r="B59" s="79">
        <v>6538</v>
      </c>
      <c r="C59" s="80">
        <v>87</v>
      </c>
      <c r="D59" s="80">
        <v>7</v>
      </c>
      <c r="E59" s="80">
        <v>73</v>
      </c>
      <c r="F59" s="80">
        <v>0</v>
      </c>
      <c r="G59" s="80">
        <v>7</v>
      </c>
      <c r="H59" s="80">
        <v>0</v>
      </c>
      <c r="I59" s="80">
        <v>0</v>
      </c>
      <c r="J59" s="80">
        <v>2</v>
      </c>
      <c r="K59" s="244">
        <v>0</v>
      </c>
    </row>
    <row r="60" spans="1:11" ht="12.75" customHeight="1" x14ac:dyDescent="0.3">
      <c r="A60" s="42" t="s">
        <v>59</v>
      </c>
      <c r="B60" s="81">
        <v>262</v>
      </c>
      <c r="C60" s="81">
        <v>0</v>
      </c>
      <c r="D60" s="81"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245">
        <v>0</v>
      </c>
    </row>
    <row r="61" spans="1:11" ht="12.75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242"/>
    </row>
    <row r="62" spans="1:11" ht="15" customHeight="1" x14ac:dyDescent="0.25"/>
    <row r="63" spans="1:11" ht="15" customHeight="1" x14ac:dyDescent="0.25"/>
  </sheetData>
  <pageMargins left="0.25" right="0.25" top="0.25" bottom="0.25" header="0.3" footer="0.3"/>
  <pageSetup scale="8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J62"/>
  <sheetViews>
    <sheetView topLeftCell="A25" zoomScale="85" zoomScaleNormal="85" zoomScaleSheetLayoutView="111" workbookViewId="0">
      <selection activeCell="G46" sqref="G46"/>
    </sheetView>
  </sheetViews>
  <sheetFormatPr defaultColWidth="9.08984375" defaultRowHeight="12.5" x14ac:dyDescent="0.25"/>
  <cols>
    <col min="1" max="1" width="15.7265625" style="2" customWidth="1"/>
    <col min="2" max="2" width="11.26953125" style="2" bestFit="1" customWidth="1"/>
    <col min="3" max="3" width="9.08984375" style="2"/>
    <col min="4" max="4" width="11.26953125" style="2" bestFit="1" customWidth="1"/>
    <col min="5" max="5" width="11.7265625" style="2" bestFit="1" customWidth="1"/>
    <col min="6" max="6" width="9.7265625" style="2" bestFit="1" customWidth="1"/>
    <col min="7" max="7" width="12.6328125" style="2" bestFit="1" customWidth="1"/>
    <col min="8" max="8" width="11.90625" style="2" bestFit="1" customWidth="1"/>
    <col min="9" max="9" width="10.453125" style="2" bestFit="1" customWidth="1"/>
    <col min="10" max="10" width="10.7265625" style="2" bestFit="1" customWidth="1"/>
    <col min="11" max="16384" width="9.08984375" style="2"/>
  </cols>
  <sheetData>
    <row r="1" spans="1:10" s="109" customFormat="1" ht="13" x14ac:dyDescent="0.3">
      <c r="A1" s="176" t="s">
        <v>212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s="109" customFormat="1" ht="13" x14ac:dyDescent="0.3">
      <c r="A2" s="176" t="s">
        <v>177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</row>
    <row r="4" spans="1:10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</row>
    <row r="5" spans="1:10" s="3" customFormat="1" ht="40" customHeight="1" x14ac:dyDescent="0.3">
      <c r="A5" s="76" t="s">
        <v>0</v>
      </c>
      <c r="B5" s="77" t="s">
        <v>93</v>
      </c>
      <c r="C5" s="77" t="s">
        <v>90</v>
      </c>
      <c r="D5" s="77" t="s">
        <v>94</v>
      </c>
      <c r="E5" s="77" t="s">
        <v>95</v>
      </c>
      <c r="F5" s="77" t="s">
        <v>96</v>
      </c>
      <c r="G5" s="77" t="s">
        <v>97</v>
      </c>
      <c r="H5" s="77" t="s">
        <v>98</v>
      </c>
      <c r="I5" s="77" t="s">
        <v>99</v>
      </c>
      <c r="J5" s="82" t="s">
        <v>88</v>
      </c>
    </row>
    <row r="6" spans="1:10" ht="12.75" customHeight="1" x14ac:dyDescent="0.3">
      <c r="A6" s="33" t="s">
        <v>3</v>
      </c>
      <c r="B6" s="83">
        <f>SUM(B7:B60)</f>
        <v>771</v>
      </c>
      <c r="C6" s="83">
        <v>14257.596388043101</v>
      </c>
      <c r="D6" s="83">
        <v>1406.65772816924</v>
      </c>
      <c r="E6" s="83">
        <v>5405.1474513880003</v>
      </c>
      <c r="F6" s="83">
        <v>1493.73119607883</v>
      </c>
      <c r="G6" s="83">
        <v>552.348176853778</v>
      </c>
      <c r="H6" s="83">
        <v>599.04703529606604</v>
      </c>
      <c r="I6" s="83">
        <v>39.626015557476201</v>
      </c>
      <c r="J6" s="83">
        <f>SUM(B6:I6)</f>
        <v>24525.153991386487</v>
      </c>
    </row>
    <row r="7" spans="1:10" ht="18" customHeight="1" x14ac:dyDescent="0.3">
      <c r="A7" s="41" t="s">
        <v>7</v>
      </c>
      <c r="B7" s="83">
        <v>16</v>
      </c>
      <c r="C7" s="83">
        <v>6</v>
      </c>
      <c r="D7" s="83">
        <v>0</v>
      </c>
      <c r="E7" s="83">
        <v>4</v>
      </c>
      <c r="F7" s="83">
        <v>6</v>
      </c>
      <c r="G7" s="83">
        <v>0</v>
      </c>
      <c r="H7" s="83">
        <v>3</v>
      </c>
      <c r="I7" s="83">
        <v>0</v>
      </c>
      <c r="J7" s="39">
        <v>36</v>
      </c>
    </row>
    <row r="8" spans="1:10" ht="12.75" customHeight="1" x14ac:dyDescent="0.3">
      <c r="A8" s="41" t="s">
        <v>8</v>
      </c>
      <c r="B8" s="83">
        <v>0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44">
        <v>0</v>
      </c>
    </row>
    <row r="9" spans="1:10" ht="12.75" customHeight="1" x14ac:dyDescent="0.3">
      <c r="A9" s="41" t="s">
        <v>9</v>
      </c>
      <c r="B9" s="83">
        <v>3</v>
      </c>
      <c r="C9" s="83">
        <v>0</v>
      </c>
      <c r="D9" s="83">
        <v>1</v>
      </c>
      <c r="E9" s="83">
        <v>1</v>
      </c>
      <c r="F9" s="83">
        <v>0</v>
      </c>
      <c r="G9" s="83">
        <v>0</v>
      </c>
      <c r="H9" s="83">
        <v>0</v>
      </c>
      <c r="I9" s="83">
        <v>0</v>
      </c>
      <c r="J9" s="44">
        <v>5</v>
      </c>
    </row>
    <row r="10" spans="1:10" ht="12.75" customHeight="1" x14ac:dyDescent="0.3">
      <c r="A10" s="41" t="s">
        <v>10</v>
      </c>
      <c r="B10" s="83">
        <v>0</v>
      </c>
      <c r="C10" s="83">
        <v>0</v>
      </c>
      <c r="D10" s="83">
        <v>0</v>
      </c>
      <c r="E10" s="83">
        <v>0</v>
      </c>
      <c r="F10" s="83">
        <v>0</v>
      </c>
      <c r="G10" s="83">
        <v>0</v>
      </c>
      <c r="H10" s="83">
        <v>0</v>
      </c>
      <c r="I10" s="83">
        <v>0</v>
      </c>
      <c r="J10" s="44">
        <v>0</v>
      </c>
    </row>
    <row r="11" spans="1:10" ht="12.75" customHeight="1" x14ac:dyDescent="0.3">
      <c r="A11" s="41" t="s">
        <v>11</v>
      </c>
      <c r="B11" s="83">
        <v>0</v>
      </c>
      <c r="C11" s="83">
        <v>936</v>
      </c>
      <c r="D11" s="83">
        <v>96</v>
      </c>
      <c r="E11" s="83">
        <v>753</v>
      </c>
      <c r="F11" s="83">
        <v>200</v>
      </c>
      <c r="G11" s="83">
        <v>256</v>
      </c>
      <c r="H11" s="83">
        <v>62</v>
      </c>
      <c r="I11" s="83">
        <v>0</v>
      </c>
      <c r="J11" s="39">
        <v>2302</v>
      </c>
    </row>
    <row r="12" spans="1:10" ht="12.75" customHeight="1" x14ac:dyDescent="0.3">
      <c r="A12" s="41" t="s">
        <v>12</v>
      </c>
      <c r="B12" s="83">
        <v>13</v>
      </c>
      <c r="C12" s="83">
        <v>9057</v>
      </c>
      <c r="D12" s="83">
        <v>43</v>
      </c>
      <c r="E12" s="83">
        <v>817</v>
      </c>
      <c r="F12" s="83">
        <v>13</v>
      </c>
      <c r="G12" s="83">
        <v>35</v>
      </c>
      <c r="H12" s="83">
        <v>132</v>
      </c>
      <c r="I12" s="83">
        <v>7</v>
      </c>
      <c r="J12" s="39">
        <v>10118</v>
      </c>
    </row>
    <row r="13" spans="1:10" ht="12.75" customHeight="1" x14ac:dyDescent="0.3">
      <c r="A13" s="41" t="s">
        <v>13</v>
      </c>
      <c r="B13" s="83">
        <v>0</v>
      </c>
      <c r="C13" s="83">
        <v>8</v>
      </c>
      <c r="D13" s="83">
        <v>0</v>
      </c>
      <c r="E13" s="83">
        <v>0</v>
      </c>
      <c r="F13" s="83">
        <v>0</v>
      </c>
      <c r="G13" s="83">
        <v>0</v>
      </c>
      <c r="H13" s="83">
        <v>0</v>
      </c>
      <c r="I13" s="83">
        <v>0</v>
      </c>
      <c r="J13" s="39">
        <v>8</v>
      </c>
    </row>
    <row r="14" spans="1:10" ht="12.75" customHeight="1" x14ac:dyDescent="0.3">
      <c r="A14" s="41" t="s">
        <v>14</v>
      </c>
      <c r="B14" s="83">
        <v>0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 s="83">
        <v>0</v>
      </c>
      <c r="I14" s="83">
        <v>0</v>
      </c>
      <c r="J14" s="44">
        <v>0</v>
      </c>
    </row>
    <row r="15" spans="1:10" ht="12.75" customHeight="1" x14ac:dyDescent="0.3">
      <c r="A15" s="41" t="s">
        <v>76</v>
      </c>
      <c r="B15" s="83">
        <v>0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44">
        <v>0</v>
      </c>
    </row>
    <row r="16" spans="1:10" ht="12.75" customHeight="1" x14ac:dyDescent="0.3">
      <c r="A16" s="41" t="s">
        <v>15</v>
      </c>
      <c r="B16" s="83">
        <v>0</v>
      </c>
      <c r="C16" s="83">
        <v>38</v>
      </c>
      <c r="D16" s="83">
        <v>0</v>
      </c>
      <c r="E16" s="83">
        <v>0</v>
      </c>
      <c r="F16" s="83">
        <v>117</v>
      </c>
      <c r="G16" s="83">
        <v>0</v>
      </c>
      <c r="H16" s="83">
        <v>0</v>
      </c>
      <c r="I16" s="83">
        <v>0</v>
      </c>
      <c r="J16" s="39">
        <v>155</v>
      </c>
    </row>
    <row r="17" spans="1:10" ht="18" customHeight="1" x14ac:dyDescent="0.3">
      <c r="A17" s="41" t="s">
        <v>16</v>
      </c>
      <c r="B17" s="83">
        <v>6</v>
      </c>
      <c r="C17" s="83">
        <v>0</v>
      </c>
      <c r="D17" s="83">
        <v>0</v>
      </c>
      <c r="E17" s="83">
        <v>0</v>
      </c>
      <c r="F17" s="83">
        <v>1</v>
      </c>
      <c r="G17" s="83">
        <v>0</v>
      </c>
      <c r="H17" s="83">
        <v>0</v>
      </c>
      <c r="I17" s="83">
        <v>0</v>
      </c>
      <c r="J17" s="44">
        <v>8</v>
      </c>
    </row>
    <row r="18" spans="1:10" ht="12.75" customHeight="1" x14ac:dyDescent="0.3">
      <c r="A18" s="41" t="s">
        <v>17</v>
      </c>
      <c r="B18" s="83">
        <v>3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39">
        <v>3</v>
      </c>
    </row>
    <row r="19" spans="1:10" ht="12.75" customHeight="1" x14ac:dyDescent="0.3">
      <c r="A19" s="41" t="s">
        <v>18</v>
      </c>
      <c r="B19" s="83">
        <v>0</v>
      </c>
      <c r="C19" s="83">
        <v>0</v>
      </c>
      <c r="D19" s="83">
        <v>0</v>
      </c>
      <c r="E19" s="83">
        <v>1</v>
      </c>
      <c r="F19" s="83">
        <v>0</v>
      </c>
      <c r="G19" s="83">
        <v>0</v>
      </c>
      <c r="H19" s="83">
        <v>0</v>
      </c>
      <c r="I19" s="83">
        <v>0</v>
      </c>
      <c r="J19" s="39">
        <v>1</v>
      </c>
    </row>
    <row r="20" spans="1:10" ht="12.75" customHeight="1" x14ac:dyDescent="0.3">
      <c r="A20" s="41" t="s">
        <v>19</v>
      </c>
      <c r="B20" s="83">
        <v>0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 s="83">
        <v>0</v>
      </c>
      <c r="I20" s="83">
        <v>0</v>
      </c>
      <c r="J20" s="44">
        <v>1</v>
      </c>
    </row>
    <row r="21" spans="1:10" ht="12.75" customHeight="1" x14ac:dyDescent="0.3">
      <c r="A21" s="41" t="s">
        <v>20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44">
        <v>0</v>
      </c>
    </row>
    <row r="22" spans="1:10" ht="12.75" customHeight="1" x14ac:dyDescent="0.3">
      <c r="A22" s="41" t="s">
        <v>21</v>
      </c>
      <c r="B22" s="83">
        <v>0</v>
      </c>
      <c r="C22" s="83">
        <v>1</v>
      </c>
      <c r="D22" s="83">
        <v>0</v>
      </c>
      <c r="E22" s="83">
        <v>0</v>
      </c>
      <c r="F22" s="83">
        <v>0</v>
      </c>
      <c r="G22" s="83">
        <v>0</v>
      </c>
      <c r="H22" s="83">
        <v>0</v>
      </c>
      <c r="I22" s="83">
        <v>0</v>
      </c>
      <c r="J22" s="39">
        <v>1</v>
      </c>
    </row>
    <row r="23" spans="1:10" ht="12.75" customHeight="1" x14ac:dyDescent="0.3">
      <c r="A23" s="41" t="s">
        <v>22</v>
      </c>
      <c r="B23" s="83">
        <v>0</v>
      </c>
      <c r="C23" s="83">
        <v>0</v>
      </c>
      <c r="D23" s="83">
        <v>0</v>
      </c>
      <c r="E23" s="83">
        <v>3</v>
      </c>
      <c r="F23" s="83">
        <v>0</v>
      </c>
      <c r="G23" s="83">
        <v>0</v>
      </c>
      <c r="H23" s="83">
        <v>0</v>
      </c>
      <c r="I23" s="83">
        <v>0</v>
      </c>
      <c r="J23" s="39">
        <v>3</v>
      </c>
    </row>
    <row r="24" spans="1:10" ht="12.75" customHeight="1" x14ac:dyDescent="0.3">
      <c r="A24" s="41" t="s">
        <v>23</v>
      </c>
      <c r="B24" s="83">
        <v>0</v>
      </c>
      <c r="C24" s="83">
        <v>0</v>
      </c>
      <c r="D24" s="83">
        <v>0</v>
      </c>
      <c r="E24" s="83">
        <v>0</v>
      </c>
      <c r="F24" s="83">
        <v>0</v>
      </c>
      <c r="G24" s="83">
        <v>0</v>
      </c>
      <c r="H24" s="83">
        <v>0</v>
      </c>
      <c r="I24" s="83">
        <v>0</v>
      </c>
      <c r="J24" s="44">
        <v>0</v>
      </c>
    </row>
    <row r="25" spans="1:10" ht="12.75" customHeight="1" x14ac:dyDescent="0.3">
      <c r="A25" s="41" t="s">
        <v>24</v>
      </c>
      <c r="B25" s="83">
        <v>6</v>
      </c>
      <c r="C25" s="83">
        <v>2</v>
      </c>
      <c r="D25" s="83">
        <v>29</v>
      </c>
      <c r="E25" s="83">
        <v>10</v>
      </c>
      <c r="F25" s="83">
        <v>7</v>
      </c>
      <c r="G25" s="83">
        <v>1</v>
      </c>
      <c r="H25" s="83">
        <v>0</v>
      </c>
      <c r="I25" s="83">
        <v>0</v>
      </c>
      <c r="J25" s="39">
        <v>56</v>
      </c>
    </row>
    <row r="26" spans="1:10" ht="12.75" customHeight="1" x14ac:dyDescent="0.3">
      <c r="A26" s="41" t="s">
        <v>25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 s="83">
        <v>0</v>
      </c>
      <c r="I26" s="83">
        <v>0</v>
      </c>
      <c r="J26" s="39">
        <v>1</v>
      </c>
    </row>
    <row r="27" spans="1:10" ht="18" customHeight="1" x14ac:dyDescent="0.3">
      <c r="A27" s="41" t="s">
        <v>26</v>
      </c>
      <c r="B27" s="83">
        <v>17</v>
      </c>
      <c r="C27" s="83">
        <v>863</v>
      </c>
      <c r="D27" s="83">
        <v>1</v>
      </c>
      <c r="E27" s="83">
        <v>24</v>
      </c>
      <c r="F27" s="83">
        <v>47</v>
      </c>
      <c r="G27" s="83">
        <v>10</v>
      </c>
      <c r="H27" s="83">
        <v>1</v>
      </c>
      <c r="I27" s="83">
        <v>0</v>
      </c>
      <c r="J27" s="39">
        <v>963</v>
      </c>
    </row>
    <row r="28" spans="1:10" ht="12.75" customHeight="1" x14ac:dyDescent="0.3">
      <c r="A28" s="41" t="s">
        <v>27</v>
      </c>
      <c r="B28" s="83">
        <v>35</v>
      </c>
      <c r="C28" s="83">
        <v>54</v>
      </c>
      <c r="D28" s="83">
        <v>83</v>
      </c>
      <c r="E28" s="83">
        <v>148</v>
      </c>
      <c r="F28" s="83">
        <v>44</v>
      </c>
      <c r="G28" s="83">
        <v>0</v>
      </c>
      <c r="H28" s="83">
        <v>0</v>
      </c>
      <c r="I28" s="83">
        <v>0</v>
      </c>
      <c r="J28" s="39">
        <v>364</v>
      </c>
    </row>
    <row r="29" spans="1:10" ht="12.75" customHeight="1" x14ac:dyDescent="0.3">
      <c r="A29" s="41" t="s">
        <v>28</v>
      </c>
      <c r="B29" s="83">
        <v>0</v>
      </c>
      <c r="C29" s="83">
        <v>0</v>
      </c>
      <c r="D29" s="83">
        <v>0</v>
      </c>
      <c r="E29" s="83">
        <v>0</v>
      </c>
      <c r="F29" s="83">
        <v>0</v>
      </c>
      <c r="G29" s="83">
        <v>0</v>
      </c>
      <c r="H29" s="83">
        <v>0</v>
      </c>
      <c r="I29" s="83">
        <v>0</v>
      </c>
      <c r="J29" s="44">
        <v>0</v>
      </c>
    </row>
    <row r="30" spans="1:10" ht="12.75" customHeight="1" x14ac:dyDescent="0.3">
      <c r="A30" s="41" t="s">
        <v>29</v>
      </c>
      <c r="B30" s="83">
        <v>0</v>
      </c>
      <c r="C30" s="83">
        <v>334</v>
      </c>
      <c r="D30" s="83">
        <v>3</v>
      </c>
      <c r="E30" s="83">
        <v>7</v>
      </c>
      <c r="F30" s="83">
        <v>3</v>
      </c>
      <c r="G30" s="83">
        <v>8</v>
      </c>
      <c r="H30" s="83">
        <v>41</v>
      </c>
      <c r="I30" s="83">
        <v>0</v>
      </c>
      <c r="J30" s="39">
        <v>396</v>
      </c>
    </row>
    <row r="31" spans="1:10" ht="12.75" customHeight="1" x14ac:dyDescent="0.3">
      <c r="A31" s="41" t="s">
        <v>30</v>
      </c>
      <c r="B31" s="83">
        <v>0</v>
      </c>
      <c r="C31" s="83">
        <v>1</v>
      </c>
      <c r="D31" s="83">
        <v>0</v>
      </c>
      <c r="E31" s="83">
        <v>12</v>
      </c>
      <c r="F31" s="83">
        <v>4</v>
      </c>
      <c r="G31" s="83">
        <v>0</v>
      </c>
      <c r="H31" s="83">
        <v>32</v>
      </c>
      <c r="I31" s="83">
        <v>0</v>
      </c>
      <c r="J31" s="39">
        <v>49</v>
      </c>
    </row>
    <row r="32" spans="1:10" ht="12.75" customHeight="1" x14ac:dyDescent="0.3">
      <c r="A32" s="41" t="s">
        <v>31</v>
      </c>
      <c r="B32" s="83">
        <v>5</v>
      </c>
      <c r="C32" s="83">
        <v>13</v>
      </c>
      <c r="D32" s="83">
        <v>12</v>
      </c>
      <c r="E32" s="83">
        <v>13</v>
      </c>
      <c r="F32" s="83">
        <v>0</v>
      </c>
      <c r="G32" s="83">
        <v>0</v>
      </c>
      <c r="H32" s="83">
        <v>0</v>
      </c>
      <c r="I32" s="83">
        <v>0</v>
      </c>
      <c r="J32" s="39">
        <v>45</v>
      </c>
    </row>
    <row r="33" spans="1:10" ht="12.75" customHeight="1" x14ac:dyDescent="0.3">
      <c r="A33" s="41" t="s">
        <v>32</v>
      </c>
      <c r="B33" s="83">
        <v>1</v>
      </c>
      <c r="C33" s="83">
        <v>3</v>
      </c>
      <c r="D33" s="83">
        <v>0</v>
      </c>
      <c r="E33" s="83">
        <v>5</v>
      </c>
      <c r="F33" s="83">
        <v>1</v>
      </c>
      <c r="G33" s="83">
        <v>0</v>
      </c>
      <c r="H33" s="83">
        <v>1</v>
      </c>
      <c r="I33" s="83">
        <v>0</v>
      </c>
      <c r="J33" s="39">
        <v>11</v>
      </c>
    </row>
    <row r="34" spans="1:10" ht="12.75" customHeight="1" x14ac:dyDescent="0.3">
      <c r="A34" s="41" t="s">
        <v>33</v>
      </c>
      <c r="B34" s="83">
        <v>246</v>
      </c>
      <c r="C34" s="83">
        <v>129</v>
      </c>
      <c r="D34" s="83">
        <v>46</v>
      </c>
      <c r="E34" s="83">
        <v>43</v>
      </c>
      <c r="F34" s="83">
        <v>3</v>
      </c>
      <c r="G34" s="83">
        <v>4</v>
      </c>
      <c r="H34" s="83">
        <v>2</v>
      </c>
      <c r="I34" s="83">
        <v>0</v>
      </c>
      <c r="J34" s="39">
        <v>473</v>
      </c>
    </row>
    <row r="35" spans="1:10" ht="12.75" customHeight="1" x14ac:dyDescent="0.3">
      <c r="A35" s="41" t="s">
        <v>34</v>
      </c>
      <c r="B35" s="83">
        <v>0</v>
      </c>
      <c r="C35" s="83">
        <v>0</v>
      </c>
      <c r="D35" s="83">
        <v>0</v>
      </c>
      <c r="E35" s="83">
        <v>0</v>
      </c>
      <c r="F35" s="83">
        <v>0</v>
      </c>
      <c r="G35" s="83">
        <v>1</v>
      </c>
      <c r="H35" s="83">
        <v>0</v>
      </c>
      <c r="I35" s="83">
        <v>0</v>
      </c>
      <c r="J35" s="39">
        <v>2</v>
      </c>
    </row>
    <row r="36" spans="1:10" ht="12.75" customHeight="1" x14ac:dyDescent="0.3">
      <c r="A36" s="41" t="s">
        <v>35</v>
      </c>
      <c r="B36" s="83">
        <v>4</v>
      </c>
      <c r="C36" s="83">
        <v>0</v>
      </c>
      <c r="D36" s="83">
        <v>0</v>
      </c>
      <c r="E36" s="83">
        <v>0</v>
      </c>
      <c r="F36" s="83">
        <v>4</v>
      </c>
      <c r="G36" s="83">
        <v>0</v>
      </c>
      <c r="H36" s="83">
        <v>0</v>
      </c>
      <c r="I36" s="83">
        <v>0</v>
      </c>
      <c r="J36" s="39">
        <v>8</v>
      </c>
    </row>
    <row r="37" spans="1:10" ht="18" customHeight="1" x14ac:dyDescent="0.3">
      <c r="A37" s="41" t="s">
        <v>36</v>
      </c>
      <c r="B37" s="83">
        <v>2</v>
      </c>
      <c r="C37" s="83">
        <v>23</v>
      </c>
      <c r="D37" s="83">
        <v>55</v>
      </c>
      <c r="E37" s="83">
        <v>5</v>
      </c>
      <c r="F37" s="83">
        <v>3</v>
      </c>
      <c r="G37" s="83">
        <v>0</v>
      </c>
      <c r="H37" s="83">
        <v>2</v>
      </c>
      <c r="I37" s="83">
        <v>0</v>
      </c>
      <c r="J37" s="39">
        <v>90</v>
      </c>
    </row>
    <row r="38" spans="1:10" ht="12.75" customHeight="1" x14ac:dyDescent="0.3">
      <c r="A38" s="41" t="s">
        <v>37</v>
      </c>
      <c r="B38" s="83">
        <v>0</v>
      </c>
      <c r="C38" s="83">
        <v>0</v>
      </c>
      <c r="D38" s="83">
        <v>0</v>
      </c>
      <c r="E38" s="83">
        <v>6</v>
      </c>
      <c r="F38" s="83">
        <v>0</v>
      </c>
      <c r="G38" s="83">
        <v>0</v>
      </c>
      <c r="H38" s="83">
        <v>0</v>
      </c>
      <c r="I38" s="83">
        <v>0</v>
      </c>
      <c r="J38" s="39">
        <v>7</v>
      </c>
    </row>
    <row r="39" spans="1:10" ht="12.75" customHeight="1" x14ac:dyDescent="0.3">
      <c r="A39" s="41" t="s">
        <v>38</v>
      </c>
      <c r="B39" s="83">
        <v>0</v>
      </c>
      <c r="C39" s="83">
        <v>255</v>
      </c>
      <c r="D39" s="83">
        <v>0</v>
      </c>
      <c r="E39" s="83">
        <v>11</v>
      </c>
      <c r="F39" s="83">
        <v>2</v>
      </c>
      <c r="G39" s="83">
        <v>0</v>
      </c>
      <c r="H39" s="83">
        <v>0</v>
      </c>
      <c r="I39" s="83">
        <v>0</v>
      </c>
      <c r="J39" s="39">
        <v>269</v>
      </c>
    </row>
    <row r="40" spans="1:10" ht="12.75" customHeight="1" x14ac:dyDescent="0.3">
      <c r="A40" s="41" t="s">
        <v>39</v>
      </c>
      <c r="B40" s="83">
        <v>26</v>
      </c>
      <c r="C40" s="83">
        <v>12</v>
      </c>
      <c r="D40" s="83">
        <v>0</v>
      </c>
      <c r="E40" s="83">
        <v>0</v>
      </c>
      <c r="F40" s="83">
        <v>0</v>
      </c>
      <c r="G40" s="83">
        <v>0</v>
      </c>
      <c r="H40" s="83">
        <v>0</v>
      </c>
      <c r="I40" s="83">
        <v>0</v>
      </c>
      <c r="J40" s="39">
        <v>38</v>
      </c>
    </row>
    <row r="41" spans="1:10" ht="12.75" customHeight="1" x14ac:dyDescent="0.3">
      <c r="A41" s="41" t="s">
        <v>40</v>
      </c>
      <c r="B41" s="83">
        <v>13</v>
      </c>
      <c r="C41" s="83">
        <v>63</v>
      </c>
      <c r="D41" s="83">
        <v>0</v>
      </c>
      <c r="E41" s="83">
        <v>0</v>
      </c>
      <c r="F41" s="83">
        <v>0</v>
      </c>
      <c r="G41" s="83">
        <v>0</v>
      </c>
      <c r="H41" s="83">
        <v>0</v>
      </c>
      <c r="I41" s="83">
        <v>0</v>
      </c>
      <c r="J41" s="39">
        <v>77</v>
      </c>
    </row>
    <row r="42" spans="1:10" ht="12.75" customHeight="1" x14ac:dyDescent="0.3">
      <c r="A42" s="41" t="s">
        <v>41</v>
      </c>
      <c r="B42" s="83">
        <v>5</v>
      </c>
      <c r="C42" s="83">
        <v>2</v>
      </c>
      <c r="D42" s="83">
        <v>0</v>
      </c>
      <c r="E42" s="83">
        <v>5</v>
      </c>
      <c r="F42" s="83">
        <v>0</v>
      </c>
      <c r="G42" s="83">
        <v>0</v>
      </c>
      <c r="H42" s="83">
        <v>0</v>
      </c>
      <c r="I42" s="83">
        <v>0</v>
      </c>
      <c r="J42" s="39">
        <v>12</v>
      </c>
    </row>
    <row r="43" spans="1:10" ht="12.75" customHeight="1" x14ac:dyDescent="0.3">
      <c r="A43" s="41" t="s">
        <v>42</v>
      </c>
      <c r="B43" s="83">
        <v>333</v>
      </c>
      <c r="C43" s="83">
        <v>51</v>
      </c>
      <c r="D43" s="83">
        <v>12</v>
      </c>
      <c r="E43" s="83">
        <v>682</v>
      </c>
      <c r="F43" s="83">
        <v>54</v>
      </c>
      <c r="G43" s="83">
        <v>3</v>
      </c>
      <c r="H43" s="83">
        <v>27</v>
      </c>
      <c r="I43" s="83">
        <v>0</v>
      </c>
      <c r="J43" s="39">
        <v>1162</v>
      </c>
    </row>
    <row r="44" spans="1:10" ht="12.75" customHeight="1" x14ac:dyDescent="0.3">
      <c r="A44" s="41" t="s">
        <v>43</v>
      </c>
      <c r="B44" s="83">
        <v>10</v>
      </c>
      <c r="C44" s="83">
        <v>28</v>
      </c>
      <c r="D44" s="83">
        <v>5</v>
      </c>
      <c r="E44" s="83">
        <v>99</v>
      </c>
      <c r="F44" s="83">
        <v>0</v>
      </c>
      <c r="G44" s="83">
        <v>53</v>
      </c>
      <c r="H44" s="83">
        <v>2</v>
      </c>
      <c r="I44" s="83">
        <v>0</v>
      </c>
      <c r="J44" s="39">
        <v>197</v>
      </c>
    </row>
    <row r="45" spans="1:10" ht="12.75" customHeight="1" x14ac:dyDescent="0.3">
      <c r="A45" s="41" t="s">
        <v>44</v>
      </c>
      <c r="B45" s="83">
        <v>4</v>
      </c>
      <c r="C45" s="83">
        <v>10</v>
      </c>
      <c r="D45" s="83">
        <v>0</v>
      </c>
      <c r="E45" s="83">
        <v>3</v>
      </c>
      <c r="F45" s="83">
        <v>0</v>
      </c>
      <c r="G45" s="83">
        <v>1</v>
      </c>
      <c r="H45" s="83">
        <v>1</v>
      </c>
      <c r="I45" s="83">
        <v>0</v>
      </c>
      <c r="J45" s="39">
        <v>20</v>
      </c>
    </row>
    <row r="46" spans="1:10" ht="12.75" customHeight="1" x14ac:dyDescent="0.3">
      <c r="A46" s="41" t="s">
        <v>45</v>
      </c>
      <c r="B46" s="83">
        <v>0</v>
      </c>
      <c r="C46" s="83">
        <v>42</v>
      </c>
      <c r="D46" s="83">
        <v>71</v>
      </c>
      <c r="E46" s="83">
        <v>121</v>
      </c>
      <c r="F46" s="83">
        <v>196</v>
      </c>
      <c r="G46" s="83">
        <v>0</v>
      </c>
      <c r="H46" s="83">
        <v>0</v>
      </c>
      <c r="I46" s="83">
        <v>0</v>
      </c>
      <c r="J46" s="39">
        <v>430</v>
      </c>
    </row>
    <row r="47" spans="1:10" ht="18" customHeight="1" x14ac:dyDescent="0.3">
      <c r="A47" s="41" t="s">
        <v>46</v>
      </c>
      <c r="B47" s="83">
        <v>0</v>
      </c>
      <c r="C47" s="83">
        <v>0</v>
      </c>
      <c r="D47" s="83">
        <v>0</v>
      </c>
      <c r="E47" s="83">
        <v>0</v>
      </c>
      <c r="F47" s="83">
        <v>0</v>
      </c>
      <c r="G47" s="83">
        <v>0</v>
      </c>
      <c r="H47" s="83">
        <v>0</v>
      </c>
      <c r="I47" s="83">
        <v>0</v>
      </c>
      <c r="J47" s="44">
        <v>0</v>
      </c>
    </row>
    <row r="48" spans="1:10" ht="12.75" customHeight="1" x14ac:dyDescent="0.3">
      <c r="A48" s="41" t="s">
        <v>47</v>
      </c>
      <c r="B48" s="83">
        <v>0</v>
      </c>
      <c r="C48" s="83">
        <v>85</v>
      </c>
      <c r="D48" s="83">
        <v>0</v>
      </c>
      <c r="E48" s="83">
        <v>6</v>
      </c>
      <c r="F48" s="83">
        <v>0</v>
      </c>
      <c r="G48" s="83">
        <v>25</v>
      </c>
      <c r="H48" s="83">
        <v>6</v>
      </c>
      <c r="I48" s="83">
        <v>0</v>
      </c>
      <c r="J48" s="39">
        <v>122</v>
      </c>
    </row>
    <row r="49" spans="1:10" ht="12.75" customHeight="1" x14ac:dyDescent="0.3">
      <c r="A49" s="41" t="s">
        <v>48</v>
      </c>
      <c r="B49" s="83">
        <v>0</v>
      </c>
      <c r="C49" s="83">
        <v>0</v>
      </c>
      <c r="D49" s="83">
        <v>0</v>
      </c>
      <c r="E49" s="83">
        <v>5</v>
      </c>
      <c r="F49" s="83">
        <v>0</v>
      </c>
      <c r="G49" s="83">
        <v>0</v>
      </c>
      <c r="H49" s="83">
        <v>0</v>
      </c>
      <c r="I49" s="83">
        <v>0</v>
      </c>
      <c r="J49" s="39">
        <v>5</v>
      </c>
    </row>
    <row r="50" spans="1:10" ht="12.75" customHeight="1" x14ac:dyDescent="0.3">
      <c r="A50" s="41" t="s">
        <v>49</v>
      </c>
      <c r="B50" s="83">
        <v>0</v>
      </c>
      <c r="C50" s="83">
        <v>3</v>
      </c>
      <c r="D50" s="83">
        <v>51</v>
      </c>
      <c r="E50" s="83">
        <v>0</v>
      </c>
      <c r="F50" s="83">
        <v>0</v>
      </c>
      <c r="G50" s="83">
        <v>0</v>
      </c>
      <c r="H50" s="83">
        <v>1</v>
      </c>
      <c r="I50" s="83">
        <v>0</v>
      </c>
      <c r="J50" s="39">
        <v>56</v>
      </c>
    </row>
    <row r="51" spans="1:10" ht="12.75" customHeight="1" x14ac:dyDescent="0.3">
      <c r="A51" s="41" t="s">
        <v>50</v>
      </c>
      <c r="B51" s="83">
        <v>0</v>
      </c>
      <c r="C51" s="83">
        <v>9</v>
      </c>
      <c r="D51" s="83">
        <v>11</v>
      </c>
      <c r="E51" s="83">
        <v>32</v>
      </c>
      <c r="F51" s="83">
        <v>67</v>
      </c>
      <c r="G51" s="83">
        <v>0</v>
      </c>
      <c r="H51" s="83">
        <v>0</v>
      </c>
      <c r="I51" s="83">
        <v>0</v>
      </c>
      <c r="J51" s="39">
        <v>120</v>
      </c>
    </row>
    <row r="52" spans="1:10" ht="12.75" customHeight="1" x14ac:dyDescent="0.3">
      <c r="A52" s="41" t="s">
        <v>51</v>
      </c>
      <c r="B52" s="83">
        <v>0</v>
      </c>
      <c r="C52" s="83">
        <v>0</v>
      </c>
      <c r="D52" s="83">
        <v>0</v>
      </c>
      <c r="E52" s="83">
        <v>0</v>
      </c>
      <c r="F52" s="83">
        <v>0</v>
      </c>
      <c r="G52" s="83">
        <v>0</v>
      </c>
      <c r="H52" s="83">
        <v>0</v>
      </c>
      <c r="I52" s="83">
        <v>0</v>
      </c>
      <c r="J52" s="44">
        <v>0</v>
      </c>
    </row>
    <row r="53" spans="1:10" ht="12.75" customHeight="1" x14ac:dyDescent="0.3">
      <c r="A53" s="41" t="s">
        <v>52</v>
      </c>
      <c r="B53" s="83">
        <v>0</v>
      </c>
      <c r="C53" s="83">
        <v>0</v>
      </c>
      <c r="D53" s="83">
        <v>0</v>
      </c>
      <c r="E53" s="83">
        <v>6</v>
      </c>
      <c r="F53" s="83">
        <v>0</v>
      </c>
      <c r="G53" s="83">
        <v>1</v>
      </c>
      <c r="H53" s="83">
        <v>0</v>
      </c>
      <c r="I53" s="83">
        <v>1</v>
      </c>
      <c r="J53" s="39">
        <v>9</v>
      </c>
    </row>
    <row r="54" spans="1:10" ht="12.75" customHeight="1" x14ac:dyDescent="0.3">
      <c r="A54" s="41" t="s">
        <v>53</v>
      </c>
      <c r="B54" s="83">
        <v>0</v>
      </c>
      <c r="C54" s="83">
        <v>0</v>
      </c>
      <c r="D54" s="83">
        <v>1</v>
      </c>
      <c r="E54" s="83">
        <v>0</v>
      </c>
      <c r="F54" s="83">
        <v>0</v>
      </c>
      <c r="G54" s="83">
        <v>0</v>
      </c>
      <c r="H54" s="83">
        <v>4</v>
      </c>
      <c r="I54" s="83">
        <v>0</v>
      </c>
      <c r="J54" s="39">
        <v>5</v>
      </c>
    </row>
    <row r="55" spans="1:10" ht="12.75" customHeight="1" x14ac:dyDescent="0.3">
      <c r="A55" s="41" t="s">
        <v>54</v>
      </c>
      <c r="B55" s="83">
        <v>0</v>
      </c>
      <c r="C55" s="83">
        <v>0</v>
      </c>
      <c r="D55" s="83">
        <v>0</v>
      </c>
      <c r="E55" s="83">
        <v>0</v>
      </c>
      <c r="F55" s="83">
        <v>0</v>
      </c>
      <c r="G55" s="83">
        <v>0</v>
      </c>
      <c r="H55" s="83">
        <v>0</v>
      </c>
      <c r="I55" s="83">
        <v>0</v>
      </c>
      <c r="J55" s="44">
        <v>0</v>
      </c>
    </row>
    <row r="56" spans="1:10" ht="12.75" customHeight="1" x14ac:dyDescent="0.3">
      <c r="A56" s="41" t="s">
        <v>55</v>
      </c>
      <c r="B56" s="83">
        <v>0</v>
      </c>
      <c r="C56" s="83">
        <v>0</v>
      </c>
      <c r="D56" s="83">
        <v>1</v>
      </c>
      <c r="E56" s="83">
        <v>3</v>
      </c>
      <c r="F56" s="83">
        <v>0</v>
      </c>
      <c r="G56" s="83">
        <v>0</v>
      </c>
      <c r="H56" s="83">
        <v>0</v>
      </c>
      <c r="I56" s="83">
        <v>0</v>
      </c>
      <c r="J56" s="44">
        <v>4</v>
      </c>
    </row>
    <row r="57" spans="1:10" ht="18" customHeight="1" x14ac:dyDescent="0.3">
      <c r="A57" s="41" t="s">
        <v>56</v>
      </c>
      <c r="B57" s="83">
        <v>8</v>
      </c>
      <c r="C57" s="83">
        <v>199</v>
      </c>
      <c r="D57" s="83">
        <v>3</v>
      </c>
      <c r="E57" s="83">
        <v>97</v>
      </c>
      <c r="F57" s="83">
        <v>109</v>
      </c>
      <c r="G57" s="83">
        <v>18</v>
      </c>
      <c r="H57" s="83">
        <v>21</v>
      </c>
      <c r="I57" s="83">
        <v>0</v>
      </c>
      <c r="J57" s="39">
        <v>455</v>
      </c>
    </row>
    <row r="58" spans="1:10" ht="12.75" customHeight="1" x14ac:dyDescent="0.3">
      <c r="A58" s="41" t="s">
        <v>57</v>
      </c>
      <c r="B58" s="83">
        <v>1</v>
      </c>
      <c r="C58" s="83">
        <v>50</v>
      </c>
      <c r="D58" s="83">
        <v>5</v>
      </c>
      <c r="E58" s="83">
        <v>28</v>
      </c>
      <c r="F58" s="83">
        <v>0</v>
      </c>
      <c r="G58" s="83">
        <v>0</v>
      </c>
      <c r="H58" s="83">
        <v>7</v>
      </c>
      <c r="I58" s="83">
        <v>0</v>
      </c>
      <c r="J58" s="39">
        <v>91</v>
      </c>
    </row>
    <row r="59" spans="1:10" ht="12.75" customHeight="1" x14ac:dyDescent="0.3">
      <c r="A59" s="41" t="s">
        <v>58</v>
      </c>
      <c r="B59" s="83">
        <v>14</v>
      </c>
      <c r="C59" s="83">
        <v>109</v>
      </c>
      <c r="D59" s="83">
        <v>0</v>
      </c>
      <c r="E59" s="83">
        <v>16</v>
      </c>
      <c r="F59" s="83">
        <v>0</v>
      </c>
      <c r="G59" s="83">
        <v>0</v>
      </c>
      <c r="H59" s="83">
        <v>2</v>
      </c>
      <c r="I59" s="83">
        <v>0</v>
      </c>
      <c r="J59" s="39">
        <v>141</v>
      </c>
    </row>
    <row r="60" spans="1:10" ht="12.75" customHeight="1" x14ac:dyDescent="0.3">
      <c r="A60" s="42" t="s">
        <v>59</v>
      </c>
      <c r="B60" s="84">
        <v>0</v>
      </c>
      <c r="C60" s="84">
        <v>0</v>
      </c>
      <c r="D60" s="84">
        <v>0</v>
      </c>
      <c r="E60" s="84">
        <v>0</v>
      </c>
      <c r="F60" s="84">
        <v>0</v>
      </c>
      <c r="G60" s="84">
        <v>0</v>
      </c>
      <c r="H60" s="84">
        <v>0</v>
      </c>
      <c r="I60" s="84">
        <v>0</v>
      </c>
      <c r="J60" s="47">
        <v>0</v>
      </c>
    </row>
    <row r="61" spans="1:10" ht="15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</row>
    <row r="62" spans="1:10" ht="15" customHeight="1" x14ac:dyDescent="0.25">
      <c r="B62" s="99"/>
    </row>
  </sheetData>
  <pageMargins left="0.25" right="0.25" top="0.25" bottom="0.25" header="0.3" footer="0.3"/>
  <pageSetup scale="9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L62"/>
  <sheetViews>
    <sheetView topLeftCell="A40" zoomScale="85" zoomScaleNormal="85" zoomScaleSheetLayoutView="100" workbookViewId="0">
      <selection activeCell="B7" sqref="B7:K60"/>
    </sheetView>
  </sheetViews>
  <sheetFormatPr defaultColWidth="9.08984375" defaultRowHeight="12.5" x14ac:dyDescent="0.25"/>
  <cols>
    <col min="1" max="1" width="15.7265625" style="2" customWidth="1"/>
    <col min="2" max="2" width="9.7265625" style="2" bestFit="1" customWidth="1"/>
    <col min="3" max="3" width="9.90625" style="2" customWidth="1"/>
    <col min="4" max="4" width="11.7265625" style="2" customWidth="1"/>
    <col min="5" max="5" width="10.453125" style="2" customWidth="1"/>
    <col min="6" max="6" width="11.08984375" style="2" customWidth="1"/>
    <col min="7" max="7" width="12.90625" style="2" customWidth="1"/>
    <col min="8" max="8" width="8.90625" style="2" customWidth="1"/>
    <col min="9" max="9" width="12.6328125" style="2" bestFit="1" customWidth="1"/>
    <col min="10" max="10" width="12.08984375" style="2" customWidth="1"/>
    <col min="11" max="11" width="10.26953125" style="2" customWidth="1"/>
    <col min="12" max="16384" width="9.08984375" style="2"/>
  </cols>
  <sheetData>
    <row r="1" spans="1:12" s="109" customFormat="1" ht="13" x14ac:dyDescent="0.3">
      <c r="A1" s="176" t="s">
        <v>213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2" s="109" customFormat="1" ht="13" x14ac:dyDescent="0.3">
      <c r="A2" s="176" t="s">
        <v>214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2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7"/>
    </row>
    <row r="4" spans="1:12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12" s="3" customFormat="1" ht="55" customHeight="1" x14ac:dyDescent="0.3">
      <c r="A5" s="76" t="s">
        <v>0</v>
      </c>
      <c r="B5" s="77" t="s">
        <v>115</v>
      </c>
      <c r="C5" s="77" t="s">
        <v>120</v>
      </c>
      <c r="D5" s="77" t="s">
        <v>93</v>
      </c>
      <c r="E5" s="77" t="s">
        <v>90</v>
      </c>
      <c r="F5" s="77" t="s">
        <v>94</v>
      </c>
      <c r="G5" s="77" t="s">
        <v>95</v>
      </c>
      <c r="H5" s="77" t="s">
        <v>96</v>
      </c>
      <c r="I5" s="77" t="s">
        <v>97</v>
      </c>
      <c r="J5" s="77" t="s">
        <v>98</v>
      </c>
      <c r="K5" s="77" t="s">
        <v>99</v>
      </c>
    </row>
    <row r="6" spans="1:12" ht="12.75" customHeight="1" x14ac:dyDescent="0.3">
      <c r="A6" s="33" t="s">
        <v>3</v>
      </c>
      <c r="B6" s="85">
        <f>SUM(B7:B60)</f>
        <v>603582</v>
      </c>
      <c r="C6" s="85">
        <f t="shared" ref="C6:K6" si="0">SUM(C7:C60)</f>
        <v>4653</v>
      </c>
      <c r="D6" s="85">
        <f t="shared" si="0"/>
        <v>198</v>
      </c>
      <c r="E6" s="85">
        <f t="shared" si="0"/>
        <v>3449</v>
      </c>
      <c r="F6" s="85">
        <f t="shared" si="0"/>
        <v>88</v>
      </c>
      <c r="G6" s="85">
        <f t="shared" si="0"/>
        <v>643</v>
      </c>
      <c r="H6" s="85">
        <f t="shared" si="0"/>
        <v>195</v>
      </c>
      <c r="I6" s="85">
        <f t="shared" si="0"/>
        <v>61</v>
      </c>
      <c r="J6" s="85">
        <f t="shared" si="0"/>
        <v>82</v>
      </c>
      <c r="K6" s="240">
        <f t="shared" si="0"/>
        <v>0</v>
      </c>
    </row>
    <row r="7" spans="1:12" ht="18" customHeight="1" x14ac:dyDescent="0.3">
      <c r="A7" s="41" t="s">
        <v>7</v>
      </c>
      <c r="B7" s="85">
        <v>2323</v>
      </c>
      <c r="C7" s="85">
        <v>6</v>
      </c>
      <c r="D7" s="85">
        <v>3</v>
      </c>
      <c r="E7" s="85">
        <v>2</v>
      </c>
      <c r="F7" s="85">
        <v>0</v>
      </c>
      <c r="G7" s="85">
        <v>1</v>
      </c>
      <c r="H7" s="85">
        <v>1</v>
      </c>
      <c r="I7" s="85">
        <v>0</v>
      </c>
      <c r="J7" s="85">
        <v>0</v>
      </c>
      <c r="K7" s="240">
        <v>0</v>
      </c>
    </row>
    <row r="8" spans="1:12" ht="12.75" customHeight="1" x14ac:dyDescent="0.3">
      <c r="A8" s="41" t="s">
        <v>8</v>
      </c>
      <c r="B8" s="85">
        <v>1392</v>
      </c>
      <c r="C8" s="85">
        <v>0</v>
      </c>
      <c r="D8" s="85">
        <v>0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240">
        <v>0</v>
      </c>
    </row>
    <row r="9" spans="1:12" ht="12.75" customHeight="1" x14ac:dyDescent="0.3">
      <c r="A9" s="41" t="s">
        <v>9</v>
      </c>
      <c r="B9" s="85">
        <v>2476</v>
      </c>
      <c r="C9" s="85">
        <v>0</v>
      </c>
      <c r="D9" s="85">
        <v>0</v>
      </c>
      <c r="E9" s="85">
        <v>0</v>
      </c>
      <c r="F9" s="85">
        <v>0</v>
      </c>
      <c r="G9" s="85">
        <v>0</v>
      </c>
      <c r="H9" s="85">
        <v>0</v>
      </c>
      <c r="I9" s="85">
        <v>0</v>
      </c>
      <c r="J9" s="85">
        <v>0</v>
      </c>
      <c r="K9" s="240">
        <v>0</v>
      </c>
    </row>
    <row r="10" spans="1:12" ht="12.75" customHeight="1" x14ac:dyDescent="0.3">
      <c r="A10" s="41" t="s">
        <v>10</v>
      </c>
      <c r="B10" s="85">
        <v>847</v>
      </c>
      <c r="C10" s="85">
        <v>0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240">
        <v>0</v>
      </c>
    </row>
    <row r="11" spans="1:12" ht="12.75" customHeight="1" x14ac:dyDescent="0.3">
      <c r="A11" s="41" t="s">
        <v>11</v>
      </c>
      <c r="B11" s="85">
        <v>221524</v>
      </c>
      <c r="C11" s="85">
        <v>762</v>
      </c>
      <c r="D11" s="85">
        <v>102</v>
      </c>
      <c r="E11" s="85">
        <v>265</v>
      </c>
      <c r="F11" s="85">
        <v>0</v>
      </c>
      <c r="G11" s="85">
        <v>364</v>
      </c>
      <c r="H11" s="85">
        <v>31</v>
      </c>
      <c r="I11" s="85">
        <v>0</v>
      </c>
      <c r="J11" s="85">
        <v>0</v>
      </c>
      <c r="K11" s="240">
        <v>0</v>
      </c>
    </row>
    <row r="12" spans="1:12" ht="12.75" customHeight="1" x14ac:dyDescent="0.3">
      <c r="A12" s="41" t="s">
        <v>12</v>
      </c>
      <c r="B12" s="85">
        <v>6772</v>
      </c>
      <c r="C12" s="85">
        <v>2302</v>
      </c>
      <c r="D12" s="85">
        <v>0</v>
      </c>
      <c r="E12" s="85">
        <v>2118</v>
      </c>
      <c r="F12" s="85">
        <v>11</v>
      </c>
      <c r="G12" s="85">
        <v>158</v>
      </c>
      <c r="H12" s="85">
        <v>3</v>
      </c>
      <c r="I12" s="85">
        <v>5</v>
      </c>
      <c r="J12" s="85">
        <v>23</v>
      </c>
      <c r="K12" s="240">
        <v>0</v>
      </c>
    </row>
    <row r="13" spans="1:12" ht="12.75" customHeight="1" x14ac:dyDescent="0.3">
      <c r="A13" s="41" t="s">
        <v>13</v>
      </c>
      <c r="B13" s="85">
        <v>2485</v>
      </c>
      <c r="C13" s="85">
        <v>0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0</v>
      </c>
      <c r="K13" s="240">
        <v>0</v>
      </c>
    </row>
    <row r="14" spans="1:12" ht="12.75" customHeight="1" x14ac:dyDescent="0.3">
      <c r="A14" s="41" t="s">
        <v>14</v>
      </c>
      <c r="B14" s="85">
        <v>529</v>
      </c>
      <c r="C14" s="85">
        <v>0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240">
        <v>0</v>
      </c>
    </row>
    <row r="15" spans="1:12" ht="12.75" customHeight="1" x14ac:dyDescent="0.3">
      <c r="A15" s="41" t="s">
        <v>76</v>
      </c>
      <c r="B15" s="85">
        <v>4584</v>
      </c>
      <c r="C15" s="85">
        <v>0</v>
      </c>
      <c r="D15" s="85">
        <v>0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240">
        <v>0</v>
      </c>
    </row>
    <row r="16" spans="1:12" ht="12.75" customHeight="1" x14ac:dyDescent="0.3">
      <c r="A16" s="41" t="s">
        <v>15</v>
      </c>
      <c r="B16" s="85">
        <v>10954</v>
      </c>
      <c r="C16" s="85">
        <v>4</v>
      </c>
      <c r="D16" s="85">
        <v>0</v>
      </c>
      <c r="E16" s="85">
        <v>0</v>
      </c>
      <c r="F16" s="85">
        <v>0</v>
      </c>
      <c r="G16" s="85">
        <v>0</v>
      </c>
      <c r="H16" s="85">
        <v>4</v>
      </c>
      <c r="I16" s="85">
        <v>0</v>
      </c>
      <c r="J16" s="85">
        <v>0</v>
      </c>
      <c r="K16" s="240">
        <v>0</v>
      </c>
    </row>
    <row r="17" spans="1:11" ht="18" customHeight="1" x14ac:dyDescent="0.3">
      <c r="A17" s="41" t="s">
        <v>16</v>
      </c>
      <c r="B17" s="85">
        <v>1413</v>
      </c>
      <c r="C17" s="85">
        <v>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240">
        <v>0</v>
      </c>
    </row>
    <row r="18" spans="1:11" ht="12.75" customHeight="1" x14ac:dyDescent="0.3">
      <c r="A18" s="41" t="s">
        <v>17</v>
      </c>
      <c r="B18" s="85">
        <v>211</v>
      </c>
      <c r="C18" s="85">
        <v>1</v>
      </c>
      <c r="D18" s="85">
        <v>1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240">
        <v>0</v>
      </c>
    </row>
    <row r="19" spans="1:11" ht="12.75" customHeight="1" x14ac:dyDescent="0.3">
      <c r="A19" s="41" t="s">
        <v>18</v>
      </c>
      <c r="B19" s="85">
        <v>7085</v>
      </c>
      <c r="C19" s="85">
        <v>0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240">
        <v>0</v>
      </c>
    </row>
    <row r="20" spans="1:11" ht="12.75" customHeight="1" x14ac:dyDescent="0.3">
      <c r="A20" s="41" t="s">
        <v>19</v>
      </c>
      <c r="B20" s="85">
        <v>31</v>
      </c>
      <c r="C20" s="85">
        <v>0</v>
      </c>
      <c r="D20" s="85">
        <v>0</v>
      </c>
      <c r="E20" s="85">
        <v>0</v>
      </c>
      <c r="F20" s="85">
        <v>0</v>
      </c>
      <c r="G20" s="85">
        <v>0</v>
      </c>
      <c r="H20" s="85">
        <v>0</v>
      </c>
      <c r="I20" s="85">
        <v>0</v>
      </c>
      <c r="J20" s="85">
        <v>0</v>
      </c>
      <c r="K20" s="240">
        <v>0</v>
      </c>
    </row>
    <row r="21" spans="1:11" ht="12.75" customHeight="1" x14ac:dyDescent="0.3">
      <c r="A21" s="41" t="s">
        <v>20</v>
      </c>
      <c r="B21" s="85">
        <v>2240</v>
      </c>
      <c r="C21" s="85">
        <v>0</v>
      </c>
      <c r="D21" s="85">
        <v>0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v>0</v>
      </c>
      <c r="K21" s="240">
        <v>0</v>
      </c>
    </row>
    <row r="22" spans="1:11" ht="12.75" customHeight="1" x14ac:dyDescent="0.3">
      <c r="A22" s="41" t="s">
        <v>21</v>
      </c>
      <c r="B22" s="85">
        <v>5136</v>
      </c>
      <c r="C22" s="85">
        <v>1</v>
      </c>
      <c r="D22" s="85">
        <v>0</v>
      </c>
      <c r="E22" s="85">
        <v>1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240">
        <v>0</v>
      </c>
    </row>
    <row r="23" spans="1:11" ht="12.75" customHeight="1" x14ac:dyDescent="0.3">
      <c r="A23" s="41" t="s">
        <v>22</v>
      </c>
      <c r="B23" s="85">
        <v>3856</v>
      </c>
      <c r="C23" s="85">
        <v>0</v>
      </c>
      <c r="D23" s="85">
        <v>0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85">
        <v>0</v>
      </c>
      <c r="K23" s="240">
        <v>0</v>
      </c>
    </row>
    <row r="24" spans="1:11" ht="12.75" customHeight="1" x14ac:dyDescent="0.3">
      <c r="A24" s="41" t="s">
        <v>23</v>
      </c>
      <c r="B24" s="85">
        <v>1829</v>
      </c>
      <c r="C24" s="85">
        <v>0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0</v>
      </c>
      <c r="K24" s="240">
        <v>0</v>
      </c>
    </row>
    <row r="25" spans="1:11" ht="12.75" customHeight="1" x14ac:dyDescent="0.3">
      <c r="A25" s="41" t="s">
        <v>24</v>
      </c>
      <c r="B25" s="85">
        <v>3337</v>
      </c>
      <c r="C25" s="85">
        <v>13</v>
      </c>
      <c r="D25" s="85">
        <v>4</v>
      </c>
      <c r="E25" s="85">
        <v>0</v>
      </c>
      <c r="F25" s="85">
        <v>7</v>
      </c>
      <c r="G25" s="85">
        <v>0</v>
      </c>
      <c r="H25" s="85">
        <v>2</v>
      </c>
      <c r="I25" s="85">
        <v>0</v>
      </c>
      <c r="J25" s="85">
        <v>0</v>
      </c>
      <c r="K25" s="240">
        <v>0</v>
      </c>
    </row>
    <row r="26" spans="1:11" ht="13.65" customHeight="1" x14ac:dyDescent="0.3">
      <c r="A26" s="41" t="s">
        <v>25</v>
      </c>
      <c r="B26" s="85">
        <v>1122</v>
      </c>
      <c r="C26" s="85">
        <v>1</v>
      </c>
      <c r="D26" s="85">
        <v>0</v>
      </c>
      <c r="E26" s="85">
        <v>0</v>
      </c>
      <c r="F26" s="85">
        <v>0</v>
      </c>
      <c r="G26" s="85">
        <v>0</v>
      </c>
      <c r="H26" s="85">
        <v>0</v>
      </c>
      <c r="I26" s="85">
        <v>1</v>
      </c>
      <c r="J26" s="85">
        <v>1</v>
      </c>
      <c r="K26" s="240">
        <v>0</v>
      </c>
    </row>
    <row r="27" spans="1:11" ht="18" customHeight="1" x14ac:dyDescent="0.3">
      <c r="A27" s="41" t="s">
        <v>26</v>
      </c>
      <c r="B27" s="85">
        <v>14386</v>
      </c>
      <c r="C27" s="85">
        <v>577</v>
      </c>
      <c r="D27" s="85">
        <v>7</v>
      </c>
      <c r="E27" s="85">
        <v>555</v>
      </c>
      <c r="F27" s="85">
        <v>1</v>
      </c>
      <c r="G27" s="85">
        <v>0</v>
      </c>
      <c r="H27" s="85">
        <v>36</v>
      </c>
      <c r="I27" s="85">
        <v>2</v>
      </c>
      <c r="J27" s="85">
        <v>0</v>
      </c>
      <c r="K27" s="240">
        <v>0</v>
      </c>
    </row>
    <row r="28" spans="1:11" ht="12.75" customHeight="1" x14ac:dyDescent="0.3">
      <c r="A28" s="41" t="s">
        <v>27</v>
      </c>
      <c r="B28" s="85">
        <v>14681</v>
      </c>
      <c r="C28" s="85">
        <v>8</v>
      </c>
      <c r="D28" s="85">
        <v>0</v>
      </c>
      <c r="E28" s="85">
        <v>0</v>
      </c>
      <c r="F28" s="85">
        <v>8</v>
      </c>
      <c r="G28" s="85">
        <v>0</v>
      </c>
      <c r="H28" s="85">
        <v>0</v>
      </c>
      <c r="I28" s="85">
        <v>0</v>
      </c>
      <c r="J28" s="85">
        <v>0</v>
      </c>
      <c r="K28" s="240">
        <v>0</v>
      </c>
    </row>
    <row r="29" spans="1:11" ht="12.75" customHeight="1" x14ac:dyDescent="0.3">
      <c r="A29" s="41" t="s">
        <v>28</v>
      </c>
      <c r="B29" s="85">
        <v>31109</v>
      </c>
      <c r="C29" s="85">
        <v>0</v>
      </c>
      <c r="D29" s="85">
        <v>0</v>
      </c>
      <c r="E29" s="85">
        <v>0</v>
      </c>
      <c r="F29" s="85">
        <v>0</v>
      </c>
      <c r="G29" s="85">
        <v>0</v>
      </c>
      <c r="H29" s="85">
        <v>0</v>
      </c>
      <c r="I29" s="85">
        <v>0</v>
      </c>
      <c r="J29" s="85">
        <v>0</v>
      </c>
      <c r="K29" s="240">
        <v>0</v>
      </c>
    </row>
    <row r="30" spans="1:11" ht="12.75" customHeight="1" x14ac:dyDescent="0.3">
      <c r="A30" s="41" t="s">
        <v>29</v>
      </c>
      <c r="B30" s="85">
        <v>3666</v>
      </c>
      <c r="C30" s="85">
        <v>75</v>
      </c>
      <c r="D30" s="85">
        <v>0</v>
      </c>
      <c r="E30" s="85">
        <v>46</v>
      </c>
      <c r="F30" s="85">
        <v>3</v>
      </c>
      <c r="G30" s="85">
        <v>11</v>
      </c>
      <c r="H30" s="85">
        <v>4</v>
      </c>
      <c r="I30" s="85">
        <v>0</v>
      </c>
      <c r="J30" s="85">
        <v>11</v>
      </c>
      <c r="K30" s="240">
        <v>0</v>
      </c>
    </row>
    <row r="31" spans="1:11" ht="12.75" customHeight="1" x14ac:dyDescent="0.3">
      <c r="A31" s="41" t="s">
        <v>30</v>
      </c>
      <c r="B31" s="85">
        <v>12365</v>
      </c>
      <c r="C31" s="85">
        <v>13</v>
      </c>
      <c r="D31" s="85">
        <v>0</v>
      </c>
      <c r="E31" s="85">
        <v>1</v>
      </c>
      <c r="F31" s="85">
        <v>0</v>
      </c>
      <c r="G31" s="85">
        <v>2</v>
      </c>
      <c r="H31" s="85">
        <v>1</v>
      </c>
      <c r="I31" s="85">
        <v>0</v>
      </c>
      <c r="J31" s="85">
        <v>10</v>
      </c>
      <c r="K31" s="240">
        <v>0</v>
      </c>
    </row>
    <row r="32" spans="1:11" ht="12.75" customHeight="1" x14ac:dyDescent="0.3">
      <c r="A32" s="41" t="s">
        <v>31</v>
      </c>
      <c r="B32" s="85">
        <v>244</v>
      </c>
      <c r="C32" s="85">
        <v>11</v>
      </c>
      <c r="D32" s="85">
        <v>4</v>
      </c>
      <c r="E32" s="85">
        <v>1</v>
      </c>
      <c r="F32" s="85">
        <v>4</v>
      </c>
      <c r="G32" s="85">
        <v>2</v>
      </c>
      <c r="H32" s="85">
        <v>0</v>
      </c>
      <c r="I32" s="85">
        <v>0</v>
      </c>
      <c r="J32" s="85">
        <v>0</v>
      </c>
      <c r="K32" s="240">
        <v>0</v>
      </c>
    </row>
    <row r="33" spans="1:11" ht="12.75" customHeight="1" x14ac:dyDescent="0.3">
      <c r="A33" s="41" t="s">
        <v>32</v>
      </c>
      <c r="B33" s="85">
        <v>4449</v>
      </c>
      <c r="C33" s="85">
        <v>11</v>
      </c>
      <c r="D33" s="85">
        <v>1</v>
      </c>
      <c r="E33" s="85">
        <v>5</v>
      </c>
      <c r="F33" s="85">
        <v>1</v>
      </c>
      <c r="G33" s="85">
        <v>4</v>
      </c>
      <c r="H33" s="85">
        <v>0</v>
      </c>
      <c r="I33" s="85">
        <v>0</v>
      </c>
      <c r="J33" s="85">
        <v>1</v>
      </c>
      <c r="K33" s="240">
        <v>0</v>
      </c>
    </row>
    <row r="34" spans="1:11" ht="12.75" customHeight="1" x14ac:dyDescent="0.3">
      <c r="A34" s="41" t="s">
        <v>33</v>
      </c>
      <c r="B34" s="85">
        <v>982</v>
      </c>
      <c r="C34" s="85">
        <v>39</v>
      </c>
      <c r="D34" s="85">
        <v>22</v>
      </c>
      <c r="E34" s="85">
        <v>12</v>
      </c>
      <c r="F34" s="85">
        <v>3</v>
      </c>
      <c r="G34" s="85">
        <v>2</v>
      </c>
      <c r="H34" s="85">
        <v>0</v>
      </c>
      <c r="I34" s="85">
        <v>1</v>
      </c>
      <c r="J34" s="85">
        <v>0</v>
      </c>
      <c r="K34" s="240">
        <v>0</v>
      </c>
    </row>
    <row r="35" spans="1:11" ht="12.75" customHeight="1" x14ac:dyDescent="0.3">
      <c r="A35" s="41" t="s">
        <v>34</v>
      </c>
      <c r="B35" s="85">
        <v>1478</v>
      </c>
      <c r="C35" s="85">
        <v>2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1</v>
      </c>
      <c r="J35" s="85">
        <v>0</v>
      </c>
      <c r="K35" s="240">
        <v>0</v>
      </c>
    </row>
    <row r="36" spans="1:11" ht="12.75" customHeight="1" x14ac:dyDescent="0.3">
      <c r="A36" s="41" t="s">
        <v>35</v>
      </c>
      <c r="B36" s="85">
        <v>3499</v>
      </c>
      <c r="C36" s="85">
        <v>0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240">
        <v>0</v>
      </c>
    </row>
    <row r="37" spans="1:11" ht="18" customHeight="1" x14ac:dyDescent="0.3">
      <c r="A37" s="41" t="s">
        <v>36</v>
      </c>
      <c r="B37" s="85">
        <v>2346</v>
      </c>
      <c r="C37" s="85">
        <v>27</v>
      </c>
      <c r="D37" s="85">
        <v>1</v>
      </c>
      <c r="E37" s="85">
        <v>9</v>
      </c>
      <c r="F37" s="85">
        <v>15</v>
      </c>
      <c r="G37" s="85">
        <v>2</v>
      </c>
      <c r="H37" s="85">
        <v>2</v>
      </c>
      <c r="I37" s="85">
        <v>0</v>
      </c>
      <c r="J37" s="85">
        <v>0</v>
      </c>
      <c r="K37" s="240">
        <v>0</v>
      </c>
    </row>
    <row r="38" spans="1:11" ht="12.75" customHeight="1" x14ac:dyDescent="0.3">
      <c r="A38" s="41" t="s">
        <v>37</v>
      </c>
      <c r="B38" s="85">
        <v>5757</v>
      </c>
      <c r="C38" s="85">
        <v>15</v>
      </c>
      <c r="D38" s="85">
        <v>1</v>
      </c>
      <c r="E38" s="85">
        <v>1</v>
      </c>
      <c r="F38" s="85">
        <v>0</v>
      </c>
      <c r="G38" s="85">
        <v>12</v>
      </c>
      <c r="H38" s="85">
        <v>2</v>
      </c>
      <c r="I38" s="85">
        <v>0</v>
      </c>
      <c r="J38" s="85">
        <v>0</v>
      </c>
      <c r="K38" s="240">
        <v>0</v>
      </c>
    </row>
    <row r="39" spans="1:11" ht="12.75" customHeight="1" x14ac:dyDescent="0.3">
      <c r="A39" s="41" t="s">
        <v>38</v>
      </c>
      <c r="B39" s="85">
        <v>8205</v>
      </c>
      <c r="C39" s="85">
        <v>111</v>
      </c>
      <c r="D39" s="85">
        <v>0</v>
      </c>
      <c r="E39" s="85">
        <v>107</v>
      </c>
      <c r="F39" s="85">
        <v>0</v>
      </c>
      <c r="G39" s="85">
        <v>3</v>
      </c>
      <c r="H39" s="85">
        <v>1</v>
      </c>
      <c r="I39" s="85">
        <v>0</v>
      </c>
      <c r="J39" s="85">
        <v>0</v>
      </c>
      <c r="K39" s="240">
        <v>0</v>
      </c>
    </row>
    <row r="40" spans="1:11" ht="12.75" customHeight="1" x14ac:dyDescent="0.3">
      <c r="A40" s="41" t="s">
        <v>39</v>
      </c>
      <c r="B40" s="85">
        <v>84759</v>
      </c>
      <c r="C40" s="85">
        <v>28</v>
      </c>
      <c r="D40" s="85">
        <v>0</v>
      </c>
      <c r="E40" s="85">
        <v>2</v>
      </c>
      <c r="F40" s="85">
        <v>0</v>
      </c>
      <c r="G40" s="85">
        <v>0</v>
      </c>
      <c r="H40" s="85">
        <v>0</v>
      </c>
      <c r="I40" s="85">
        <v>0</v>
      </c>
      <c r="J40" s="85">
        <v>26</v>
      </c>
      <c r="K40" s="240">
        <v>0</v>
      </c>
    </row>
    <row r="41" spans="1:11" ht="12.75" customHeight="1" x14ac:dyDescent="0.3">
      <c r="A41" s="41" t="s">
        <v>40</v>
      </c>
      <c r="B41" s="85">
        <v>4453</v>
      </c>
      <c r="C41" s="85">
        <v>7</v>
      </c>
      <c r="D41" s="85">
        <v>7</v>
      </c>
      <c r="E41" s="85">
        <v>1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240">
        <v>0</v>
      </c>
    </row>
    <row r="42" spans="1:11" ht="12.75" customHeight="1" x14ac:dyDescent="0.3">
      <c r="A42" s="41" t="s">
        <v>41</v>
      </c>
      <c r="B42" s="85">
        <v>612</v>
      </c>
      <c r="C42" s="85">
        <v>3</v>
      </c>
      <c r="D42" s="85">
        <v>2</v>
      </c>
      <c r="E42" s="85">
        <v>1</v>
      </c>
      <c r="F42" s="85">
        <v>0</v>
      </c>
      <c r="G42" s="85">
        <v>1</v>
      </c>
      <c r="H42" s="85">
        <v>0</v>
      </c>
      <c r="I42" s="85">
        <v>0</v>
      </c>
      <c r="J42" s="85">
        <v>0</v>
      </c>
      <c r="K42" s="240">
        <v>0</v>
      </c>
    </row>
    <row r="43" spans="1:11" ht="12.75" customHeight="1" x14ac:dyDescent="0.3">
      <c r="A43" s="41" t="s">
        <v>42</v>
      </c>
      <c r="B43" s="85">
        <v>7957</v>
      </c>
      <c r="C43" s="85">
        <v>51</v>
      </c>
      <c r="D43" s="85">
        <v>2</v>
      </c>
      <c r="E43" s="85">
        <v>27</v>
      </c>
      <c r="F43" s="85">
        <v>0</v>
      </c>
      <c r="G43" s="85">
        <v>23</v>
      </c>
      <c r="H43" s="85">
        <v>0</v>
      </c>
      <c r="I43" s="85">
        <v>0</v>
      </c>
      <c r="J43" s="85">
        <v>0</v>
      </c>
      <c r="K43" s="240">
        <v>0</v>
      </c>
    </row>
    <row r="44" spans="1:11" ht="12.75" customHeight="1" x14ac:dyDescent="0.3">
      <c r="A44" s="41" t="s">
        <v>43</v>
      </c>
      <c r="B44" s="85">
        <v>1620</v>
      </c>
      <c r="C44" s="85">
        <v>42</v>
      </c>
      <c r="D44" s="85">
        <v>4</v>
      </c>
      <c r="E44" s="85">
        <v>7</v>
      </c>
      <c r="F44" s="85">
        <v>1</v>
      </c>
      <c r="G44" s="85">
        <v>20</v>
      </c>
      <c r="H44" s="85">
        <v>0</v>
      </c>
      <c r="I44" s="85">
        <v>11</v>
      </c>
      <c r="J44" s="85">
        <v>0</v>
      </c>
      <c r="K44" s="240">
        <v>0</v>
      </c>
    </row>
    <row r="45" spans="1:11" ht="12.75" customHeight="1" x14ac:dyDescent="0.3">
      <c r="A45" s="41" t="s">
        <v>44</v>
      </c>
      <c r="B45" s="85">
        <v>30163</v>
      </c>
      <c r="C45" s="85">
        <v>60</v>
      </c>
      <c r="D45" s="85">
        <v>16</v>
      </c>
      <c r="E45" s="85">
        <v>31</v>
      </c>
      <c r="F45" s="85">
        <v>0</v>
      </c>
      <c r="G45" s="85">
        <v>6</v>
      </c>
      <c r="H45" s="85">
        <v>0</v>
      </c>
      <c r="I45" s="85">
        <v>4</v>
      </c>
      <c r="J45" s="85">
        <v>4</v>
      </c>
      <c r="K45" s="240">
        <v>0</v>
      </c>
    </row>
    <row r="46" spans="1:11" ht="12.75" customHeight="1" x14ac:dyDescent="0.3">
      <c r="A46" s="41" t="s">
        <v>45</v>
      </c>
      <c r="B46" s="85">
        <v>15781</v>
      </c>
      <c r="C46" s="85">
        <v>14</v>
      </c>
      <c r="D46" s="85">
        <v>0</v>
      </c>
      <c r="E46" s="85">
        <v>0</v>
      </c>
      <c r="F46" s="85">
        <v>0</v>
      </c>
      <c r="G46" s="85">
        <v>0</v>
      </c>
      <c r="H46" s="85">
        <v>14</v>
      </c>
      <c r="I46" s="85">
        <v>0</v>
      </c>
      <c r="J46" s="85">
        <v>0</v>
      </c>
      <c r="K46" s="240">
        <v>0</v>
      </c>
    </row>
    <row r="47" spans="1:11" ht="18" customHeight="1" x14ac:dyDescent="0.3">
      <c r="A47" s="41" t="s">
        <v>46</v>
      </c>
      <c r="B47" s="85">
        <v>4134</v>
      </c>
      <c r="C47" s="85">
        <v>0</v>
      </c>
      <c r="D47" s="85">
        <v>0</v>
      </c>
      <c r="E47" s="85">
        <v>0</v>
      </c>
      <c r="F47" s="85">
        <v>0</v>
      </c>
      <c r="G47" s="85">
        <v>0</v>
      </c>
      <c r="H47" s="85">
        <v>0</v>
      </c>
      <c r="I47" s="85">
        <v>0</v>
      </c>
      <c r="J47" s="85">
        <v>0</v>
      </c>
      <c r="K47" s="240">
        <v>0</v>
      </c>
    </row>
    <row r="48" spans="1:11" ht="12.75" customHeight="1" x14ac:dyDescent="0.3">
      <c r="A48" s="41" t="s">
        <v>47</v>
      </c>
      <c r="B48" s="85">
        <v>1571</v>
      </c>
      <c r="C48" s="85">
        <v>80</v>
      </c>
      <c r="D48" s="85">
        <v>1</v>
      </c>
      <c r="E48" s="85">
        <v>45</v>
      </c>
      <c r="F48" s="85">
        <v>0</v>
      </c>
      <c r="G48" s="85">
        <v>3</v>
      </c>
      <c r="H48" s="85">
        <v>0</v>
      </c>
      <c r="I48" s="85">
        <v>30</v>
      </c>
      <c r="J48" s="85">
        <v>2</v>
      </c>
      <c r="K48" s="240">
        <v>0</v>
      </c>
    </row>
    <row r="49" spans="1:11" ht="12.75" customHeight="1" x14ac:dyDescent="0.3">
      <c r="A49" s="41" t="s">
        <v>48</v>
      </c>
      <c r="B49" s="85">
        <v>2668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240">
        <v>0</v>
      </c>
    </row>
    <row r="50" spans="1:11" ht="12.75" customHeight="1" x14ac:dyDescent="0.3">
      <c r="A50" s="41" t="s">
        <v>49</v>
      </c>
      <c r="B50" s="85">
        <v>359</v>
      </c>
      <c r="C50" s="85">
        <v>21</v>
      </c>
      <c r="D50" s="85">
        <v>0</v>
      </c>
      <c r="E50" s="85">
        <v>4</v>
      </c>
      <c r="F50" s="85">
        <v>17</v>
      </c>
      <c r="G50" s="85">
        <v>0</v>
      </c>
      <c r="H50" s="85">
        <v>0</v>
      </c>
      <c r="I50" s="85">
        <v>0</v>
      </c>
      <c r="J50" s="85">
        <v>0</v>
      </c>
      <c r="K50" s="240">
        <v>0</v>
      </c>
    </row>
    <row r="51" spans="1:11" ht="12.75" customHeight="1" x14ac:dyDescent="0.3">
      <c r="A51" s="41" t="s">
        <v>50</v>
      </c>
      <c r="B51" s="85">
        <v>4852</v>
      </c>
      <c r="C51" s="85">
        <v>163</v>
      </c>
      <c r="D51" s="85">
        <v>4</v>
      </c>
      <c r="E51" s="85">
        <v>47</v>
      </c>
      <c r="F51" s="85">
        <v>14</v>
      </c>
      <c r="G51" s="85">
        <v>7</v>
      </c>
      <c r="H51" s="85">
        <v>93</v>
      </c>
      <c r="I51" s="85">
        <v>6</v>
      </c>
      <c r="J51" s="85">
        <v>1</v>
      </c>
      <c r="K51" s="240">
        <v>0</v>
      </c>
    </row>
    <row r="52" spans="1:11" ht="12.75" customHeight="1" x14ac:dyDescent="0.3">
      <c r="A52" s="41" t="s">
        <v>51</v>
      </c>
      <c r="B52" s="85">
        <v>6323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240">
        <v>0</v>
      </c>
    </row>
    <row r="53" spans="1:11" ht="12.75" customHeight="1" x14ac:dyDescent="0.3">
      <c r="A53" s="41" t="s">
        <v>52</v>
      </c>
      <c r="B53" s="85">
        <v>1004</v>
      </c>
      <c r="C53" s="85">
        <v>3</v>
      </c>
      <c r="D53" s="85">
        <v>0</v>
      </c>
      <c r="E53" s="85">
        <v>0</v>
      </c>
      <c r="F53" s="85">
        <v>0</v>
      </c>
      <c r="G53" s="85">
        <v>2</v>
      </c>
      <c r="H53" s="85">
        <v>0</v>
      </c>
      <c r="I53" s="85">
        <v>0</v>
      </c>
      <c r="J53" s="85">
        <v>0</v>
      </c>
      <c r="K53" s="240">
        <v>0</v>
      </c>
    </row>
    <row r="54" spans="1:11" ht="12.75" customHeight="1" x14ac:dyDescent="0.3">
      <c r="A54" s="41" t="s">
        <v>53</v>
      </c>
      <c r="B54" s="85">
        <v>988</v>
      </c>
      <c r="C54" s="85">
        <v>1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1</v>
      </c>
      <c r="K54" s="240">
        <v>0</v>
      </c>
    </row>
    <row r="55" spans="1:11" ht="12.75" customHeight="1" x14ac:dyDescent="0.3">
      <c r="A55" s="41" t="s">
        <v>54</v>
      </c>
      <c r="B55" s="85">
        <v>60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240">
        <v>0</v>
      </c>
    </row>
    <row r="56" spans="1:11" ht="12.75" customHeight="1" x14ac:dyDescent="0.3">
      <c r="A56" s="41" t="s">
        <v>55</v>
      </c>
      <c r="B56" s="85">
        <v>8174</v>
      </c>
      <c r="C56" s="85">
        <v>2</v>
      </c>
      <c r="D56" s="85">
        <v>0</v>
      </c>
      <c r="E56" s="85">
        <v>0</v>
      </c>
      <c r="F56" s="85">
        <v>0</v>
      </c>
      <c r="G56" s="85">
        <v>1</v>
      </c>
      <c r="H56" s="85">
        <v>0</v>
      </c>
      <c r="I56" s="85">
        <v>0</v>
      </c>
      <c r="J56" s="85">
        <v>0</v>
      </c>
      <c r="K56" s="240">
        <v>0</v>
      </c>
    </row>
    <row r="57" spans="1:11" ht="18" customHeight="1" x14ac:dyDescent="0.3">
      <c r="A57" s="41" t="s">
        <v>56</v>
      </c>
      <c r="B57" s="85">
        <v>36619</v>
      </c>
      <c r="C57" s="85">
        <v>9</v>
      </c>
      <c r="D57" s="85">
        <v>0</v>
      </c>
      <c r="E57" s="85">
        <v>6</v>
      </c>
      <c r="F57" s="85">
        <v>0</v>
      </c>
      <c r="G57" s="85">
        <v>1</v>
      </c>
      <c r="H57" s="85">
        <v>1</v>
      </c>
      <c r="I57" s="85">
        <v>0</v>
      </c>
      <c r="J57" s="85">
        <v>0</v>
      </c>
      <c r="K57" s="240">
        <v>0</v>
      </c>
    </row>
    <row r="58" spans="1:11" ht="12.75" customHeight="1" x14ac:dyDescent="0.3">
      <c r="A58" s="41" t="s">
        <v>57</v>
      </c>
      <c r="B58" s="85">
        <v>1372</v>
      </c>
      <c r="C58" s="85">
        <v>11</v>
      </c>
      <c r="D58" s="85">
        <v>1</v>
      </c>
      <c r="E58" s="85">
        <v>4</v>
      </c>
      <c r="F58" s="85">
        <v>3</v>
      </c>
      <c r="G58" s="85">
        <v>2</v>
      </c>
      <c r="H58" s="85">
        <v>0</v>
      </c>
      <c r="I58" s="85">
        <v>0</v>
      </c>
      <c r="J58" s="85">
        <v>1</v>
      </c>
      <c r="K58" s="240">
        <v>0</v>
      </c>
    </row>
    <row r="59" spans="1:11" ht="12.75" customHeight="1" x14ac:dyDescent="0.3">
      <c r="A59" s="41" t="s">
        <v>58</v>
      </c>
      <c r="B59" s="85">
        <v>6538</v>
      </c>
      <c r="C59" s="85">
        <v>178</v>
      </c>
      <c r="D59" s="85">
        <v>15</v>
      </c>
      <c r="E59" s="85">
        <v>151</v>
      </c>
      <c r="F59" s="85">
        <v>0</v>
      </c>
      <c r="G59" s="85">
        <v>16</v>
      </c>
      <c r="H59" s="85">
        <v>0</v>
      </c>
      <c r="I59" s="85">
        <v>0</v>
      </c>
      <c r="J59" s="85">
        <v>1</v>
      </c>
      <c r="K59" s="240">
        <v>0</v>
      </c>
    </row>
    <row r="60" spans="1:11" ht="12.75" customHeight="1" x14ac:dyDescent="0.3">
      <c r="A60" s="42" t="s">
        <v>59</v>
      </c>
      <c r="B60" s="86">
        <v>262</v>
      </c>
      <c r="C60" s="86">
        <v>0</v>
      </c>
      <c r="D60" s="86">
        <v>0</v>
      </c>
      <c r="E60" s="86">
        <v>0</v>
      </c>
      <c r="F60" s="86">
        <v>0</v>
      </c>
      <c r="G60" s="86">
        <v>0</v>
      </c>
      <c r="H60" s="86">
        <v>0</v>
      </c>
      <c r="I60" s="86">
        <v>0</v>
      </c>
      <c r="J60" s="86">
        <v>0</v>
      </c>
      <c r="K60" s="246">
        <v>0</v>
      </c>
    </row>
    <row r="61" spans="1:11" ht="15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</row>
    <row r="62" spans="1:11" ht="15" customHeight="1" x14ac:dyDescent="0.25"/>
  </sheetData>
  <pageMargins left="0.25" right="0.25" top="0.25" bottom="0.25" header="0.3" footer="0.3"/>
  <pageSetup scale="8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J62"/>
  <sheetViews>
    <sheetView topLeftCell="A49" zoomScale="85" zoomScaleNormal="85" zoomScaleSheetLayoutView="98" workbookViewId="0">
      <selection activeCell="O18" sqref="O18"/>
    </sheetView>
  </sheetViews>
  <sheetFormatPr defaultColWidth="9.08984375" defaultRowHeight="12.5" x14ac:dyDescent="0.25"/>
  <cols>
    <col min="1" max="1" width="15.7265625" style="2" customWidth="1"/>
    <col min="2" max="2" width="11.26953125" style="2" bestFit="1" customWidth="1"/>
    <col min="3" max="3" width="7.453125" style="2" bestFit="1" customWidth="1"/>
    <col min="4" max="4" width="11.7265625" style="2" customWidth="1"/>
    <col min="5" max="5" width="12.7265625" style="2" customWidth="1"/>
    <col min="6" max="6" width="10.26953125" style="2" customWidth="1"/>
    <col min="7" max="7" width="13.453125" style="2" customWidth="1"/>
    <col min="8" max="8" width="13" style="2" customWidth="1"/>
    <col min="9" max="10" width="10.26953125" style="2" customWidth="1"/>
    <col min="11" max="16384" width="9.08984375" style="2"/>
  </cols>
  <sheetData>
    <row r="1" spans="1:10" s="109" customFormat="1" ht="13" x14ac:dyDescent="0.3">
      <c r="A1" s="176" t="s">
        <v>215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s="109" customFormat="1" ht="13" x14ac:dyDescent="0.3">
      <c r="A2" s="176" t="s">
        <v>216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ht="13" x14ac:dyDescent="0.3">
      <c r="A3" s="176" t="str">
        <f>'1A'!$A$3</f>
        <v>Fiscal Year 2021</v>
      </c>
      <c r="B3" s="176"/>
      <c r="C3" s="176"/>
      <c r="D3" s="176"/>
      <c r="E3" s="176"/>
      <c r="F3" s="176"/>
      <c r="G3" s="176"/>
      <c r="H3" s="176"/>
      <c r="I3" s="176"/>
      <c r="J3" s="176"/>
    </row>
    <row r="4" spans="1:10" s="201" customFormat="1" ht="20" customHeight="1" x14ac:dyDescent="0.25">
      <c r="A4" s="198" t="str">
        <f>'1B'!$A$4</f>
        <v>ACF-OFA: 09/06/2022</v>
      </c>
      <c r="B4" s="198"/>
      <c r="C4" s="198"/>
      <c r="D4" s="198"/>
      <c r="E4" s="198"/>
      <c r="F4" s="198"/>
      <c r="G4" s="198"/>
      <c r="H4" s="198"/>
      <c r="I4" s="198"/>
      <c r="J4" s="198"/>
    </row>
    <row r="5" spans="1:10" s="3" customFormat="1" ht="45" customHeight="1" x14ac:dyDescent="0.3">
      <c r="A5" s="76" t="s">
        <v>0</v>
      </c>
      <c r="B5" s="77" t="s">
        <v>119</v>
      </c>
      <c r="C5" s="77" t="s">
        <v>90</v>
      </c>
      <c r="D5" s="77" t="s">
        <v>94</v>
      </c>
      <c r="E5" s="77" t="s">
        <v>95</v>
      </c>
      <c r="F5" s="77" t="s">
        <v>96</v>
      </c>
      <c r="G5" s="77" t="s">
        <v>97</v>
      </c>
      <c r="H5" s="77" t="s">
        <v>98</v>
      </c>
      <c r="I5" s="77" t="s">
        <v>99</v>
      </c>
      <c r="J5" s="82" t="s">
        <v>88</v>
      </c>
    </row>
    <row r="6" spans="1:10" ht="12.75" customHeight="1" x14ac:dyDescent="0.3">
      <c r="A6" s="33" t="s">
        <v>3</v>
      </c>
      <c r="B6" s="80">
        <f>SUM(B7:B60)</f>
        <v>582</v>
      </c>
      <c r="C6" s="80">
        <f t="shared" ref="C6:J6" si="0">SUM(C7:C60)</f>
        <v>14130</v>
      </c>
      <c r="D6" s="80">
        <f t="shared" si="0"/>
        <v>267</v>
      </c>
      <c r="E6" s="80">
        <f t="shared" si="0"/>
        <v>1913</v>
      </c>
      <c r="F6" s="80">
        <f t="shared" si="0"/>
        <v>295</v>
      </c>
      <c r="G6" s="80">
        <f t="shared" si="0"/>
        <v>189</v>
      </c>
      <c r="H6" s="80">
        <f t="shared" si="0"/>
        <v>247</v>
      </c>
      <c r="I6" s="80">
        <f t="shared" si="0"/>
        <v>0</v>
      </c>
      <c r="J6" s="80">
        <f t="shared" si="0"/>
        <v>17618</v>
      </c>
    </row>
    <row r="7" spans="1:10" ht="18" customHeight="1" x14ac:dyDescent="0.3">
      <c r="A7" s="41" t="s">
        <v>7</v>
      </c>
      <c r="B7" s="80">
        <v>8</v>
      </c>
      <c r="C7" s="80">
        <v>5</v>
      </c>
      <c r="D7" s="80">
        <v>0</v>
      </c>
      <c r="E7" s="80">
        <v>3</v>
      </c>
      <c r="F7" s="80">
        <v>2</v>
      </c>
      <c r="G7" s="80">
        <v>0</v>
      </c>
      <c r="H7" s="80">
        <v>0</v>
      </c>
      <c r="I7" s="80">
        <v>0</v>
      </c>
      <c r="J7" s="44">
        <v>17</v>
      </c>
    </row>
    <row r="8" spans="1:10" ht="12.75" customHeight="1" x14ac:dyDescent="0.3">
      <c r="A8" s="41" t="s">
        <v>8</v>
      </c>
      <c r="B8" s="80">
        <v>0</v>
      </c>
      <c r="C8" s="80">
        <v>0</v>
      </c>
      <c r="D8" s="80">
        <v>0</v>
      </c>
      <c r="E8" s="80">
        <v>0</v>
      </c>
      <c r="F8" s="80">
        <v>0</v>
      </c>
      <c r="G8" s="80">
        <v>0</v>
      </c>
      <c r="H8" s="80">
        <v>0</v>
      </c>
      <c r="I8" s="80">
        <v>0</v>
      </c>
      <c r="J8" s="44">
        <v>0</v>
      </c>
    </row>
    <row r="9" spans="1:10" ht="12.75" customHeight="1" x14ac:dyDescent="0.3">
      <c r="A9" s="41" t="s">
        <v>9</v>
      </c>
      <c r="B9" s="80"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44">
        <v>0</v>
      </c>
    </row>
    <row r="10" spans="1:10" ht="12.75" customHeight="1" x14ac:dyDescent="0.3">
      <c r="A10" s="41" t="s">
        <v>10</v>
      </c>
      <c r="B10" s="80"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44">
        <v>0</v>
      </c>
    </row>
    <row r="11" spans="1:10" ht="12.75" customHeight="1" x14ac:dyDescent="0.3">
      <c r="A11" s="41" t="s">
        <v>11</v>
      </c>
      <c r="B11" s="80">
        <v>306</v>
      </c>
      <c r="C11" s="80">
        <v>688</v>
      </c>
      <c r="D11" s="80">
        <v>0</v>
      </c>
      <c r="E11" s="80">
        <v>948</v>
      </c>
      <c r="F11" s="80">
        <v>31</v>
      </c>
      <c r="G11" s="80">
        <v>0</v>
      </c>
      <c r="H11" s="80">
        <v>0</v>
      </c>
      <c r="I11" s="80">
        <v>0</v>
      </c>
      <c r="J11" s="44">
        <v>1973</v>
      </c>
    </row>
    <row r="12" spans="1:10" ht="12.75" customHeight="1" x14ac:dyDescent="0.3">
      <c r="A12" s="41" t="s">
        <v>12</v>
      </c>
      <c r="B12" s="80">
        <v>0</v>
      </c>
      <c r="C12" s="80">
        <v>10204</v>
      </c>
      <c r="D12" s="80">
        <v>46</v>
      </c>
      <c r="E12" s="80">
        <v>612</v>
      </c>
      <c r="F12" s="80">
        <v>12</v>
      </c>
      <c r="G12" s="80">
        <v>27</v>
      </c>
      <c r="H12" s="80">
        <v>127</v>
      </c>
      <c r="I12" s="80">
        <v>0</v>
      </c>
      <c r="J12" s="44">
        <v>11029</v>
      </c>
    </row>
    <row r="13" spans="1:10" ht="12.75" customHeight="1" x14ac:dyDescent="0.3">
      <c r="A13" s="41" t="s">
        <v>13</v>
      </c>
      <c r="B13" s="80"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44">
        <v>0</v>
      </c>
    </row>
    <row r="14" spans="1:10" ht="12.75" customHeight="1" x14ac:dyDescent="0.3">
      <c r="A14" s="41" t="s">
        <v>14</v>
      </c>
      <c r="B14" s="80">
        <v>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44">
        <v>0</v>
      </c>
    </row>
    <row r="15" spans="1:10" ht="12.75" customHeight="1" x14ac:dyDescent="0.3">
      <c r="A15" s="41" t="s">
        <v>76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44">
        <v>0</v>
      </c>
    </row>
    <row r="16" spans="1:10" ht="12.75" customHeight="1" x14ac:dyDescent="0.3">
      <c r="A16" s="41" t="s">
        <v>15</v>
      </c>
      <c r="B16" s="80">
        <v>0</v>
      </c>
      <c r="C16" s="80">
        <v>0</v>
      </c>
      <c r="D16" s="80">
        <v>0</v>
      </c>
      <c r="E16" s="80">
        <v>0</v>
      </c>
      <c r="F16" s="80">
        <v>9</v>
      </c>
      <c r="G16" s="80">
        <v>0</v>
      </c>
      <c r="H16" s="80">
        <v>0</v>
      </c>
      <c r="I16" s="80">
        <v>0</v>
      </c>
      <c r="J16" s="44">
        <v>9</v>
      </c>
    </row>
    <row r="17" spans="1:10" ht="18" customHeight="1" x14ac:dyDescent="0.3">
      <c r="A17" s="41" t="s">
        <v>16</v>
      </c>
      <c r="B17" s="80">
        <v>1</v>
      </c>
      <c r="C17" s="80">
        <v>0</v>
      </c>
      <c r="D17" s="80">
        <v>1</v>
      </c>
      <c r="E17" s="80">
        <v>0</v>
      </c>
      <c r="F17" s="80">
        <v>0</v>
      </c>
      <c r="G17" s="80">
        <v>0</v>
      </c>
      <c r="H17" s="80">
        <v>1</v>
      </c>
      <c r="I17" s="80">
        <v>0</v>
      </c>
      <c r="J17" s="44">
        <v>2</v>
      </c>
    </row>
    <row r="18" spans="1:10" ht="12.75" customHeight="1" x14ac:dyDescent="0.3">
      <c r="A18" s="41" t="s">
        <v>17</v>
      </c>
      <c r="B18" s="80">
        <v>1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44">
        <v>1</v>
      </c>
    </row>
    <row r="19" spans="1:10" ht="12.75" customHeight="1" x14ac:dyDescent="0.3">
      <c r="A19" s="41" t="s">
        <v>18</v>
      </c>
      <c r="B19" s="80"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44">
        <v>0</v>
      </c>
    </row>
    <row r="20" spans="1:10" ht="12.75" customHeight="1" x14ac:dyDescent="0.3">
      <c r="A20" s="41" t="s">
        <v>19</v>
      </c>
      <c r="B20" s="80">
        <v>0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44">
        <v>0</v>
      </c>
    </row>
    <row r="21" spans="1:10" ht="12.75" customHeight="1" x14ac:dyDescent="0.3">
      <c r="A21" s="41" t="s">
        <v>20</v>
      </c>
      <c r="B21" s="80">
        <v>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44">
        <v>0</v>
      </c>
    </row>
    <row r="22" spans="1:10" ht="12.75" customHeight="1" x14ac:dyDescent="0.3">
      <c r="A22" s="41" t="s">
        <v>21</v>
      </c>
      <c r="B22" s="80">
        <v>0</v>
      </c>
      <c r="C22" s="80">
        <v>2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44">
        <v>2</v>
      </c>
    </row>
    <row r="23" spans="1:10" ht="12.75" customHeight="1" x14ac:dyDescent="0.3">
      <c r="A23" s="41" t="s">
        <v>22</v>
      </c>
      <c r="B23" s="80"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44">
        <v>0</v>
      </c>
    </row>
    <row r="24" spans="1:10" ht="12.75" customHeight="1" x14ac:dyDescent="0.3">
      <c r="A24" s="41" t="s">
        <v>23</v>
      </c>
      <c r="B24" s="80">
        <v>0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44">
        <v>0</v>
      </c>
    </row>
    <row r="25" spans="1:10" ht="12.75" customHeight="1" x14ac:dyDescent="0.3">
      <c r="A25" s="41" t="s">
        <v>24</v>
      </c>
      <c r="B25" s="80">
        <v>11</v>
      </c>
      <c r="C25" s="80">
        <v>0</v>
      </c>
      <c r="D25" s="80">
        <v>16</v>
      </c>
      <c r="E25" s="80">
        <v>1</v>
      </c>
      <c r="F25" s="80">
        <v>3</v>
      </c>
      <c r="G25" s="80">
        <v>0</v>
      </c>
      <c r="H25" s="80">
        <v>0</v>
      </c>
      <c r="I25" s="80">
        <v>0</v>
      </c>
      <c r="J25" s="44">
        <v>31</v>
      </c>
    </row>
    <row r="26" spans="1:10" ht="12.75" customHeight="1" x14ac:dyDescent="0.3">
      <c r="A26" s="41" t="s">
        <v>25</v>
      </c>
      <c r="B26" s="80">
        <v>0</v>
      </c>
      <c r="C26" s="80">
        <v>1</v>
      </c>
      <c r="D26" s="80">
        <v>0</v>
      </c>
      <c r="E26" s="80">
        <v>0</v>
      </c>
      <c r="F26" s="80">
        <v>0</v>
      </c>
      <c r="G26" s="80">
        <v>2</v>
      </c>
      <c r="H26" s="80">
        <v>2</v>
      </c>
      <c r="I26" s="80">
        <v>0</v>
      </c>
      <c r="J26" s="44">
        <v>4</v>
      </c>
    </row>
    <row r="27" spans="1:10" ht="18" customHeight="1" x14ac:dyDescent="0.3">
      <c r="A27" s="41" t="s">
        <v>26</v>
      </c>
      <c r="B27" s="80">
        <v>13</v>
      </c>
      <c r="C27" s="80">
        <v>627</v>
      </c>
      <c r="D27" s="80">
        <v>1</v>
      </c>
      <c r="E27" s="80">
        <v>0</v>
      </c>
      <c r="F27" s="80">
        <v>39</v>
      </c>
      <c r="G27" s="80">
        <v>2</v>
      </c>
      <c r="H27" s="80">
        <v>0</v>
      </c>
      <c r="I27" s="80">
        <v>0</v>
      </c>
      <c r="J27" s="44">
        <v>682</v>
      </c>
    </row>
    <row r="28" spans="1:10" ht="12.75" customHeight="1" x14ac:dyDescent="0.3">
      <c r="A28" s="41" t="s">
        <v>27</v>
      </c>
      <c r="B28" s="80">
        <v>0</v>
      </c>
      <c r="C28" s="80">
        <v>0</v>
      </c>
      <c r="D28" s="80">
        <v>8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44">
        <v>8</v>
      </c>
    </row>
    <row r="29" spans="1:10" ht="12.75" customHeight="1" x14ac:dyDescent="0.3">
      <c r="A29" s="41" t="s">
        <v>28</v>
      </c>
      <c r="B29" s="80">
        <v>0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44">
        <v>0</v>
      </c>
    </row>
    <row r="30" spans="1:10" ht="12.75" customHeight="1" x14ac:dyDescent="0.3">
      <c r="A30" s="41" t="s">
        <v>29</v>
      </c>
      <c r="B30" s="80">
        <v>0</v>
      </c>
      <c r="C30" s="80">
        <v>116</v>
      </c>
      <c r="D30" s="80">
        <v>3</v>
      </c>
      <c r="E30" s="80">
        <v>35</v>
      </c>
      <c r="F30" s="80">
        <v>7</v>
      </c>
      <c r="G30" s="80">
        <v>0</v>
      </c>
      <c r="H30" s="80">
        <v>29</v>
      </c>
      <c r="I30" s="80">
        <v>0</v>
      </c>
      <c r="J30" s="44">
        <v>190</v>
      </c>
    </row>
    <row r="31" spans="1:10" ht="12.75" customHeight="1" x14ac:dyDescent="0.3">
      <c r="A31" s="41" t="s">
        <v>30</v>
      </c>
      <c r="B31" s="80">
        <v>0</v>
      </c>
      <c r="C31" s="80">
        <v>1</v>
      </c>
      <c r="D31" s="80">
        <v>0</v>
      </c>
      <c r="E31" s="80">
        <v>6</v>
      </c>
      <c r="F31" s="80">
        <v>2</v>
      </c>
      <c r="G31" s="80">
        <v>0</v>
      </c>
      <c r="H31" s="80">
        <v>31</v>
      </c>
      <c r="I31" s="80">
        <v>0</v>
      </c>
      <c r="J31" s="44">
        <v>40</v>
      </c>
    </row>
    <row r="32" spans="1:10" ht="12.75" customHeight="1" x14ac:dyDescent="0.3">
      <c r="A32" s="41" t="s">
        <v>31</v>
      </c>
      <c r="B32" s="80">
        <v>43</v>
      </c>
      <c r="C32" s="80">
        <v>20</v>
      </c>
      <c r="D32" s="80">
        <v>53</v>
      </c>
      <c r="E32" s="80">
        <v>33</v>
      </c>
      <c r="F32" s="80">
        <v>0</v>
      </c>
      <c r="G32" s="80">
        <v>0</v>
      </c>
      <c r="H32" s="80">
        <v>0</v>
      </c>
      <c r="I32" s="80">
        <v>0</v>
      </c>
      <c r="J32" s="44">
        <v>149</v>
      </c>
    </row>
    <row r="33" spans="1:10" ht="12.75" customHeight="1" x14ac:dyDescent="0.3">
      <c r="A33" s="41" t="s">
        <v>32</v>
      </c>
      <c r="B33" s="80">
        <v>1</v>
      </c>
      <c r="C33" s="80">
        <v>10</v>
      </c>
      <c r="D33" s="80">
        <v>2</v>
      </c>
      <c r="E33" s="80">
        <v>8</v>
      </c>
      <c r="F33" s="80">
        <v>0</v>
      </c>
      <c r="G33" s="80">
        <v>0</v>
      </c>
      <c r="H33" s="80">
        <v>2</v>
      </c>
      <c r="I33" s="80">
        <v>0</v>
      </c>
      <c r="J33" s="44">
        <v>23</v>
      </c>
    </row>
    <row r="34" spans="1:10" ht="12.75" customHeight="1" x14ac:dyDescent="0.3">
      <c r="A34" s="41" t="s">
        <v>33</v>
      </c>
      <c r="B34" s="80">
        <v>70</v>
      </c>
      <c r="C34" s="80">
        <v>37</v>
      </c>
      <c r="D34" s="80">
        <v>8</v>
      </c>
      <c r="E34" s="80">
        <v>4</v>
      </c>
      <c r="F34" s="80">
        <v>0</v>
      </c>
      <c r="G34" s="80">
        <v>1</v>
      </c>
      <c r="H34" s="80">
        <v>0</v>
      </c>
      <c r="I34" s="80">
        <v>0</v>
      </c>
      <c r="J34" s="44">
        <v>120</v>
      </c>
    </row>
    <row r="35" spans="1:10" ht="12.75" customHeight="1" x14ac:dyDescent="0.3">
      <c r="A35" s="41" t="s">
        <v>34</v>
      </c>
      <c r="B35" s="80">
        <v>0</v>
      </c>
      <c r="C35" s="80">
        <v>0</v>
      </c>
      <c r="D35" s="80">
        <v>0</v>
      </c>
      <c r="E35" s="80">
        <v>0</v>
      </c>
      <c r="F35" s="80">
        <v>0</v>
      </c>
      <c r="G35" s="80">
        <v>1</v>
      </c>
      <c r="H35" s="80">
        <v>0</v>
      </c>
      <c r="I35" s="80">
        <v>0</v>
      </c>
      <c r="J35" s="44">
        <v>2</v>
      </c>
    </row>
    <row r="36" spans="1:10" ht="12.75" customHeight="1" x14ac:dyDescent="0.3">
      <c r="A36" s="41" t="s">
        <v>35</v>
      </c>
      <c r="B36" s="80">
        <v>0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44">
        <v>0</v>
      </c>
    </row>
    <row r="37" spans="1:10" ht="18" customHeight="1" x14ac:dyDescent="0.3">
      <c r="A37" s="41" t="s">
        <v>36</v>
      </c>
      <c r="B37" s="80">
        <v>2</v>
      </c>
      <c r="C37" s="80">
        <v>19</v>
      </c>
      <c r="D37" s="80">
        <v>32</v>
      </c>
      <c r="E37" s="80">
        <v>5</v>
      </c>
      <c r="F37" s="80">
        <v>4</v>
      </c>
      <c r="G37" s="80">
        <v>0</v>
      </c>
      <c r="H37" s="80">
        <v>1</v>
      </c>
      <c r="I37" s="80">
        <v>0</v>
      </c>
      <c r="J37" s="44">
        <v>62</v>
      </c>
    </row>
    <row r="38" spans="1:10" ht="12.75" customHeight="1" x14ac:dyDescent="0.3">
      <c r="A38" s="41" t="s">
        <v>37</v>
      </c>
      <c r="B38" s="80">
        <v>2</v>
      </c>
      <c r="C38" s="80">
        <v>1</v>
      </c>
      <c r="D38" s="80">
        <v>0</v>
      </c>
      <c r="E38" s="80">
        <v>15</v>
      </c>
      <c r="F38" s="80">
        <v>2</v>
      </c>
      <c r="G38" s="80">
        <v>0</v>
      </c>
      <c r="H38" s="80">
        <v>0</v>
      </c>
      <c r="I38" s="80">
        <v>0</v>
      </c>
      <c r="J38" s="44">
        <v>21</v>
      </c>
    </row>
    <row r="39" spans="1:10" ht="12.75" customHeight="1" x14ac:dyDescent="0.3">
      <c r="A39" s="41" t="s">
        <v>38</v>
      </c>
      <c r="B39" s="80">
        <v>0</v>
      </c>
      <c r="C39" s="80">
        <v>1410</v>
      </c>
      <c r="D39" s="80">
        <v>0</v>
      </c>
      <c r="E39" s="80">
        <v>8</v>
      </c>
      <c r="F39" s="80">
        <v>1</v>
      </c>
      <c r="G39" s="80">
        <v>0</v>
      </c>
      <c r="H39" s="80">
        <v>0</v>
      </c>
      <c r="I39" s="80">
        <v>0</v>
      </c>
      <c r="J39" s="44">
        <v>1419</v>
      </c>
    </row>
    <row r="40" spans="1:10" ht="12.75" customHeight="1" x14ac:dyDescent="0.3">
      <c r="A40" s="41" t="s">
        <v>39</v>
      </c>
      <c r="B40" s="80">
        <v>0</v>
      </c>
      <c r="C40" s="80">
        <v>2</v>
      </c>
      <c r="D40" s="80">
        <v>0</v>
      </c>
      <c r="E40" s="80">
        <v>0</v>
      </c>
      <c r="F40" s="80">
        <v>0</v>
      </c>
      <c r="G40" s="80">
        <v>0</v>
      </c>
      <c r="H40" s="80">
        <v>26</v>
      </c>
      <c r="I40" s="80">
        <v>0</v>
      </c>
      <c r="J40" s="44">
        <v>28</v>
      </c>
    </row>
    <row r="41" spans="1:10" ht="12.75" customHeight="1" x14ac:dyDescent="0.3">
      <c r="A41" s="41" t="s">
        <v>40</v>
      </c>
      <c r="B41" s="80">
        <v>9</v>
      </c>
      <c r="C41" s="80">
        <v>2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44">
        <v>11</v>
      </c>
    </row>
    <row r="42" spans="1:10" ht="12.75" customHeight="1" x14ac:dyDescent="0.3">
      <c r="A42" s="41" t="s">
        <v>41</v>
      </c>
      <c r="B42" s="80">
        <v>4</v>
      </c>
      <c r="C42" s="80">
        <v>2</v>
      </c>
      <c r="D42" s="80">
        <v>0</v>
      </c>
      <c r="E42" s="80">
        <v>3</v>
      </c>
      <c r="F42" s="80">
        <v>0</v>
      </c>
      <c r="G42" s="80">
        <v>0</v>
      </c>
      <c r="H42" s="80">
        <v>0</v>
      </c>
      <c r="I42" s="80">
        <v>0</v>
      </c>
      <c r="J42" s="44">
        <v>8</v>
      </c>
    </row>
    <row r="43" spans="1:10" ht="12.75" customHeight="1" x14ac:dyDescent="0.3">
      <c r="A43" s="41" t="s">
        <v>42</v>
      </c>
      <c r="B43" s="80">
        <v>4</v>
      </c>
      <c r="C43" s="80">
        <v>67</v>
      </c>
      <c r="D43" s="80">
        <v>0</v>
      </c>
      <c r="E43" s="80">
        <v>63</v>
      </c>
      <c r="F43" s="80">
        <v>0</v>
      </c>
      <c r="G43" s="80">
        <v>0</v>
      </c>
      <c r="H43" s="80">
        <v>0</v>
      </c>
      <c r="I43" s="80">
        <v>0</v>
      </c>
      <c r="J43" s="44">
        <v>134</v>
      </c>
    </row>
    <row r="44" spans="1:10" ht="12.75" customHeight="1" x14ac:dyDescent="0.3">
      <c r="A44" s="41" t="s">
        <v>43</v>
      </c>
      <c r="B44" s="80">
        <v>10</v>
      </c>
      <c r="C44" s="80">
        <v>21</v>
      </c>
      <c r="D44" s="80">
        <v>2</v>
      </c>
      <c r="E44" s="80">
        <v>57</v>
      </c>
      <c r="F44" s="80">
        <v>0</v>
      </c>
      <c r="G44" s="80">
        <v>34</v>
      </c>
      <c r="H44" s="80">
        <v>1</v>
      </c>
      <c r="I44" s="80">
        <v>0</v>
      </c>
      <c r="J44" s="44">
        <v>125</v>
      </c>
    </row>
    <row r="45" spans="1:10" ht="12.75" customHeight="1" x14ac:dyDescent="0.3">
      <c r="A45" s="41" t="s">
        <v>44</v>
      </c>
      <c r="B45" s="80">
        <v>41</v>
      </c>
      <c r="C45" s="80">
        <v>78</v>
      </c>
      <c r="D45" s="80">
        <v>0</v>
      </c>
      <c r="E45" s="80">
        <v>20</v>
      </c>
      <c r="F45" s="80">
        <v>1</v>
      </c>
      <c r="G45" s="80">
        <v>11</v>
      </c>
      <c r="H45" s="80">
        <v>11</v>
      </c>
      <c r="I45" s="80">
        <v>0</v>
      </c>
      <c r="J45" s="44">
        <v>161</v>
      </c>
    </row>
    <row r="46" spans="1:10" ht="12.75" customHeight="1" x14ac:dyDescent="0.3">
      <c r="A46" s="41" t="s">
        <v>45</v>
      </c>
      <c r="B46" s="80">
        <v>0</v>
      </c>
      <c r="C46" s="80">
        <v>0</v>
      </c>
      <c r="D46" s="80">
        <v>0</v>
      </c>
      <c r="E46" s="80">
        <v>0</v>
      </c>
      <c r="F46" s="80">
        <v>14</v>
      </c>
      <c r="G46" s="80">
        <v>0</v>
      </c>
      <c r="H46" s="80">
        <v>0</v>
      </c>
      <c r="I46" s="80">
        <v>0</v>
      </c>
      <c r="J46" s="44">
        <v>14</v>
      </c>
    </row>
    <row r="47" spans="1:10" ht="18" customHeight="1" x14ac:dyDescent="0.3">
      <c r="A47" s="41" t="s">
        <v>46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44">
        <v>0</v>
      </c>
    </row>
    <row r="48" spans="1:10" ht="12.75" customHeight="1" x14ac:dyDescent="0.3">
      <c r="A48" s="41" t="s">
        <v>47</v>
      </c>
      <c r="B48" s="80">
        <v>2</v>
      </c>
      <c r="C48" s="80">
        <v>158</v>
      </c>
      <c r="D48" s="80">
        <v>0</v>
      </c>
      <c r="E48" s="80">
        <v>10</v>
      </c>
      <c r="F48" s="80">
        <v>0</v>
      </c>
      <c r="G48" s="80">
        <v>92</v>
      </c>
      <c r="H48" s="80">
        <v>6</v>
      </c>
      <c r="I48" s="80">
        <v>0</v>
      </c>
      <c r="J48" s="44">
        <v>267</v>
      </c>
    </row>
    <row r="49" spans="1:10" ht="12.75" customHeight="1" x14ac:dyDescent="0.3">
      <c r="A49" s="41" t="s">
        <v>48</v>
      </c>
      <c r="B49" s="80">
        <v>0</v>
      </c>
      <c r="C49" s="80">
        <v>0</v>
      </c>
      <c r="D49" s="80">
        <v>0</v>
      </c>
      <c r="E49" s="80">
        <v>0</v>
      </c>
      <c r="F49" s="80">
        <v>0</v>
      </c>
      <c r="G49" s="80">
        <v>0</v>
      </c>
      <c r="H49" s="80">
        <v>0</v>
      </c>
      <c r="I49" s="80">
        <v>0</v>
      </c>
      <c r="J49" s="44">
        <v>0</v>
      </c>
    </row>
    <row r="50" spans="1:10" ht="12.75" customHeight="1" x14ac:dyDescent="0.3">
      <c r="A50" s="41" t="s">
        <v>49</v>
      </c>
      <c r="B50" s="80">
        <v>0</v>
      </c>
      <c r="C50" s="80">
        <v>12</v>
      </c>
      <c r="D50" s="80">
        <v>36</v>
      </c>
      <c r="E50" s="80">
        <v>0</v>
      </c>
      <c r="F50" s="80">
        <v>0</v>
      </c>
      <c r="G50" s="80">
        <v>0</v>
      </c>
      <c r="H50" s="80">
        <v>0</v>
      </c>
      <c r="I50" s="80">
        <v>0</v>
      </c>
      <c r="J50" s="44">
        <v>48</v>
      </c>
    </row>
    <row r="51" spans="1:10" ht="12.75" customHeight="1" x14ac:dyDescent="0.3">
      <c r="A51" s="41" t="s">
        <v>50</v>
      </c>
      <c r="B51" s="80">
        <v>8</v>
      </c>
      <c r="C51" s="80">
        <v>138</v>
      </c>
      <c r="D51" s="80">
        <v>50</v>
      </c>
      <c r="E51" s="80">
        <v>15</v>
      </c>
      <c r="F51" s="80">
        <v>165</v>
      </c>
      <c r="G51" s="80">
        <v>19</v>
      </c>
      <c r="H51" s="80">
        <v>2</v>
      </c>
      <c r="I51" s="80">
        <v>0</v>
      </c>
      <c r="J51" s="44">
        <v>397</v>
      </c>
    </row>
    <row r="52" spans="1:10" ht="12.75" customHeight="1" x14ac:dyDescent="0.3">
      <c r="A52" s="41" t="s">
        <v>51</v>
      </c>
      <c r="B52" s="80">
        <v>0</v>
      </c>
      <c r="C52" s="80">
        <v>0</v>
      </c>
      <c r="D52" s="80">
        <v>0</v>
      </c>
      <c r="E52" s="80">
        <v>0</v>
      </c>
      <c r="F52" s="80">
        <v>0</v>
      </c>
      <c r="G52" s="80">
        <v>0</v>
      </c>
      <c r="H52" s="80">
        <v>0</v>
      </c>
      <c r="I52" s="80">
        <v>0</v>
      </c>
      <c r="J52" s="44">
        <v>0</v>
      </c>
    </row>
    <row r="53" spans="1:10" ht="12.75" customHeight="1" x14ac:dyDescent="0.3">
      <c r="A53" s="41" t="s">
        <v>52</v>
      </c>
      <c r="B53" s="80">
        <v>0</v>
      </c>
      <c r="C53" s="80">
        <v>1</v>
      </c>
      <c r="D53" s="80">
        <v>0</v>
      </c>
      <c r="E53" s="80">
        <v>5</v>
      </c>
      <c r="F53" s="80">
        <v>0</v>
      </c>
      <c r="G53" s="80">
        <v>0</v>
      </c>
      <c r="H53" s="80">
        <v>0</v>
      </c>
      <c r="I53" s="80">
        <v>0</v>
      </c>
      <c r="J53" s="44">
        <v>6</v>
      </c>
    </row>
    <row r="54" spans="1:10" ht="12.75" customHeight="1" x14ac:dyDescent="0.3">
      <c r="A54" s="41" t="s">
        <v>53</v>
      </c>
      <c r="B54" s="80">
        <v>1</v>
      </c>
      <c r="C54" s="80">
        <v>0</v>
      </c>
      <c r="D54" s="80">
        <v>1</v>
      </c>
      <c r="E54" s="80">
        <v>1</v>
      </c>
      <c r="F54" s="80">
        <v>0</v>
      </c>
      <c r="G54" s="80">
        <v>0</v>
      </c>
      <c r="H54" s="80">
        <v>2</v>
      </c>
      <c r="I54" s="80">
        <v>0</v>
      </c>
      <c r="J54" s="44">
        <v>4</v>
      </c>
    </row>
    <row r="55" spans="1:10" ht="12.75" customHeight="1" x14ac:dyDescent="0.3">
      <c r="A55" s="41" t="s">
        <v>54</v>
      </c>
      <c r="B55" s="80">
        <v>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44">
        <v>0</v>
      </c>
    </row>
    <row r="56" spans="1:10" ht="12.75" customHeight="1" x14ac:dyDescent="0.3">
      <c r="A56" s="41" t="s">
        <v>55</v>
      </c>
      <c r="B56" s="80">
        <v>0</v>
      </c>
      <c r="C56" s="80">
        <v>0</v>
      </c>
      <c r="D56" s="80">
        <v>2</v>
      </c>
      <c r="E56" s="80">
        <v>6</v>
      </c>
      <c r="F56" s="80">
        <v>0</v>
      </c>
      <c r="G56" s="80">
        <v>0</v>
      </c>
      <c r="H56" s="80">
        <v>0</v>
      </c>
      <c r="I56" s="80">
        <v>0</v>
      </c>
      <c r="J56" s="44">
        <v>8</v>
      </c>
    </row>
    <row r="57" spans="1:10" ht="18" customHeight="1" x14ac:dyDescent="0.3">
      <c r="A57" s="41" t="s">
        <v>56</v>
      </c>
      <c r="B57" s="80">
        <v>0</v>
      </c>
      <c r="C57" s="80">
        <v>16</v>
      </c>
      <c r="D57" s="80">
        <v>1</v>
      </c>
      <c r="E57" s="80">
        <v>5</v>
      </c>
      <c r="F57" s="80">
        <v>3</v>
      </c>
      <c r="G57" s="80">
        <v>0</v>
      </c>
      <c r="H57" s="80">
        <v>0</v>
      </c>
      <c r="I57" s="80">
        <v>0</v>
      </c>
      <c r="J57" s="44">
        <v>26</v>
      </c>
    </row>
    <row r="58" spans="1:10" ht="12.75" customHeight="1" x14ac:dyDescent="0.3">
      <c r="A58" s="41" t="s">
        <v>57</v>
      </c>
      <c r="B58" s="80">
        <v>2</v>
      </c>
      <c r="C58" s="80">
        <v>8</v>
      </c>
      <c r="D58" s="80">
        <v>5</v>
      </c>
      <c r="E58" s="80">
        <v>6</v>
      </c>
      <c r="F58" s="80">
        <v>0</v>
      </c>
      <c r="G58" s="80">
        <v>0</v>
      </c>
      <c r="H58" s="80">
        <v>4</v>
      </c>
      <c r="I58" s="80">
        <v>0</v>
      </c>
      <c r="J58" s="44">
        <v>25</v>
      </c>
    </row>
    <row r="59" spans="1:10" ht="12.75" customHeight="1" x14ac:dyDescent="0.3">
      <c r="A59" s="41" t="s">
        <v>58</v>
      </c>
      <c r="B59" s="80">
        <v>43</v>
      </c>
      <c r="C59" s="80">
        <v>484</v>
      </c>
      <c r="D59" s="80">
        <v>0</v>
      </c>
      <c r="E59" s="80">
        <v>44</v>
      </c>
      <c r="F59" s="80">
        <v>0</v>
      </c>
      <c r="G59" s="80">
        <v>0</v>
      </c>
      <c r="H59" s="80">
        <v>2</v>
      </c>
      <c r="I59" s="80">
        <v>0</v>
      </c>
      <c r="J59" s="44">
        <v>572</v>
      </c>
    </row>
    <row r="60" spans="1:10" ht="12.75" customHeight="1" x14ac:dyDescent="0.3">
      <c r="A60" s="42" t="s">
        <v>59</v>
      </c>
      <c r="B60" s="81">
        <v>0</v>
      </c>
      <c r="C60" s="81">
        <v>0</v>
      </c>
      <c r="D60" s="81"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47">
        <v>0</v>
      </c>
    </row>
    <row r="61" spans="1:10" ht="15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</row>
    <row r="62" spans="1:10" ht="15" customHeight="1" x14ac:dyDescent="0.25"/>
  </sheetData>
  <printOptions horizontalCentered="1"/>
  <pageMargins left="0.25" right="0.25" top="0.25" bottom="0.25" header="0.3" footer="0.3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O65"/>
  <sheetViews>
    <sheetView topLeftCell="A3" zoomScaleNormal="100" zoomScaleSheetLayoutView="100" workbookViewId="0">
      <selection activeCell="H59" activeCellId="15" sqref="H13:I16 H18:I18 H21:I22 H27:I27 H29:I29 H31:I34 H36:I36 H38:I38 H41:I41 H43:I43 H45:I45 H48:I48 H50:I51 H53:I54 H56:I57 H59:I59"/>
    </sheetView>
  </sheetViews>
  <sheetFormatPr defaultColWidth="9.08984375" defaultRowHeight="12.75" customHeight="1" x14ac:dyDescent="0.25"/>
  <cols>
    <col min="1" max="1" width="15.6328125" style="10" customWidth="1"/>
    <col min="2" max="2" width="9.08984375" style="10" customWidth="1"/>
    <col min="3" max="3" width="11.6328125" style="10" customWidth="1"/>
    <col min="4" max="4" width="9.08984375" style="10" customWidth="1"/>
    <col min="5" max="5" width="1.6328125" style="10" hidden="1" customWidth="1"/>
    <col min="6" max="6" width="15.6328125" style="137" hidden="1" customWidth="1"/>
    <col min="7" max="7" width="9.08984375" style="10" customWidth="1"/>
    <col min="8" max="8" width="11.6328125" style="10" customWidth="1"/>
    <col min="9" max="9" width="9.08984375" style="10" customWidth="1"/>
    <col min="10" max="12" width="9" style="10" customWidth="1"/>
    <col min="13" max="17" width="9.08984375" style="10" customWidth="1"/>
    <col min="18" max="16384" width="9.08984375" style="10"/>
  </cols>
  <sheetData>
    <row r="1" spans="1:15" s="108" customFormat="1" ht="12.75" customHeight="1" x14ac:dyDescent="0.3">
      <c r="A1" s="139" t="s">
        <v>186</v>
      </c>
      <c r="B1" s="139"/>
      <c r="C1" s="139"/>
      <c r="D1" s="139"/>
      <c r="E1" s="139"/>
      <c r="F1" s="139"/>
      <c r="G1" s="139"/>
      <c r="H1" s="139"/>
      <c r="I1" s="139"/>
    </row>
    <row r="2" spans="1:15" s="108" customFormat="1" ht="12.75" customHeight="1" x14ac:dyDescent="0.3">
      <c r="A2" s="140" t="s">
        <v>178</v>
      </c>
      <c r="B2" s="140"/>
      <c r="C2" s="140"/>
      <c r="D2" s="140"/>
      <c r="E2" s="140"/>
      <c r="F2" s="140"/>
      <c r="G2" s="140"/>
      <c r="H2" s="140"/>
      <c r="I2" s="140"/>
    </row>
    <row r="3" spans="1:15" ht="13" x14ac:dyDescent="0.3">
      <c r="A3" s="139" t="s">
        <v>266</v>
      </c>
      <c r="B3" s="139"/>
      <c r="C3" s="139"/>
      <c r="D3" s="139"/>
      <c r="E3" s="139"/>
      <c r="F3" s="139"/>
      <c r="G3" s="139"/>
      <c r="H3" s="139"/>
      <c r="I3" s="139"/>
      <c r="J3" s="90"/>
      <c r="O3" s="13"/>
    </row>
    <row r="4" spans="1:15" s="189" customFormat="1" ht="20" customHeight="1" x14ac:dyDescent="0.25">
      <c r="A4" s="198" t="str">
        <f>'1B'!$A$4</f>
        <v>ACF-OFA: 09/06/2022</v>
      </c>
      <c r="B4" s="197"/>
      <c r="C4" s="197"/>
      <c r="D4" s="197"/>
      <c r="E4" s="197"/>
      <c r="F4" s="197"/>
      <c r="G4" s="197"/>
      <c r="H4" s="197"/>
      <c r="I4" s="197"/>
    </row>
    <row r="5" spans="1:15" s="31" customFormat="1" ht="20" customHeight="1" x14ac:dyDescent="0.3">
      <c r="B5" s="191" t="s">
        <v>78</v>
      </c>
      <c r="C5" s="195"/>
      <c r="D5" s="195"/>
      <c r="E5" s="193"/>
      <c r="G5" s="191" t="s">
        <v>60</v>
      </c>
      <c r="H5" s="195"/>
      <c r="I5" s="195"/>
      <c r="J5" s="147"/>
    </row>
    <row r="6" spans="1:15" s="31" customFormat="1" ht="30" customHeight="1" x14ac:dyDescent="0.3">
      <c r="A6" s="145" t="s">
        <v>0</v>
      </c>
      <c r="B6" s="74" t="s">
        <v>77</v>
      </c>
      <c r="C6" s="74" t="s">
        <v>122</v>
      </c>
      <c r="D6" s="216" t="s">
        <v>123</v>
      </c>
      <c r="E6" s="125"/>
      <c r="F6" s="145" t="s">
        <v>0</v>
      </c>
      <c r="G6" s="74" t="s">
        <v>77</v>
      </c>
      <c r="H6" s="74" t="s">
        <v>122</v>
      </c>
      <c r="I6" s="74" t="s">
        <v>123</v>
      </c>
      <c r="J6" s="15"/>
      <c r="K6" s="15"/>
    </row>
    <row r="7" spans="1:15" s="31" customFormat="1" ht="12.75" customHeight="1" x14ac:dyDescent="0.3">
      <c r="A7" s="33" t="s">
        <v>3</v>
      </c>
      <c r="B7" s="27">
        <f>'1B'!B7</f>
        <v>0.33600000000000002</v>
      </c>
      <c r="C7" s="152" t="s">
        <v>150</v>
      </c>
      <c r="D7" s="219" t="s">
        <v>150</v>
      </c>
      <c r="E7" s="125"/>
      <c r="F7" s="148" t="str">
        <f>A7</f>
        <v>United States</v>
      </c>
      <c r="G7" s="27">
        <f>'1B'!G7</f>
        <v>0.379</v>
      </c>
      <c r="H7" s="152" t="s">
        <v>150</v>
      </c>
      <c r="I7" s="153" t="s">
        <v>150</v>
      </c>
      <c r="J7" s="15"/>
      <c r="K7" s="15"/>
    </row>
    <row r="8" spans="1:15" ht="18" customHeight="1" x14ac:dyDescent="0.3">
      <c r="A8" s="41" t="s">
        <v>7</v>
      </c>
      <c r="B8" s="27">
        <f>'1B'!B8</f>
        <v>0.36899999999999999</v>
      </c>
      <c r="C8" s="111">
        <f>'2'!C7</f>
        <v>0</v>
      </c>
      <c r="D8" s="220" t="str">
        <f>IF((B8-C8)&lt;0,"No","Yes")</f>
        <v>Yes</v>
      </c>
      <c r="E8" s="125"/>
      <c r="F8" s="148" t="str">
        <f t="shared" ref="F8:F61" si="0">A8</f>
        <v>Alabama</v>
      </c>
      <c r="G8" s="27">
        <f>'1B'!G8</f>
        <v>0.55700000000000005</v>
      </c>
      <c r="H8" s="112">
        <f>'2'!G7</f>
        <v>0</v>
      </c>
      <c r="I8" s="154" t="str">
        <f t="shared" ref="I8:I12" si="1">IF((G8-H8)&lt;0, "No", "Yes")</f>
        <v>Yes</v>
      </c>
      <c r="K8" s="1"/>
      <c r="L8" s="1"/>
      <c r="M8" s="1"/>
    </row>
    <row r="9" spans="1:15" ht="12.75" customHeight="1" x14ac:dyDescent="0.3">
      <c r="A9" s="41" t="s">
        <v>8</v>
      </c>
      <c r="B9" s="27">
        <f>'1B'!B9</f>
        <v>0.307</v>
      </c>
      <c r="C9" s="111">
        <f>'2'!C8</f>
        <v>7.9884480333666075E-2</v>
      </c>
      <c r="D9" s="220" t="str">
        <f>IF((B9-C9)&lt;0,"No","Yes")</f>
        <v>Yes</v>
      </c>
      <c r="E9" s="125"/>
      <c r="F9" s="148" t="str">
        <f t="shared" si="0"/>
        <v>Alaska</v>
      </c>
      <c r="G9" s="27">
        <f>'1B'!G9</f>
        <v>0.40899999999999997</v>
      </c>
      <c r="H9" s="112">
        <f>'2'!G8</f>
        <v>0.37907584724231269</v>
      </c>
      <c r="I9" s="154" t="str">
        <f t="shared" si="1"/>
        <v>Yes</v>
      </c>
      <c r="K9" s="1"/>
      <c r="L9" s="1"/>
      <c r="M9" s="14"/>
    </row>
    <row r="10" spans="1:15" ht="12.75" customHeight="1" x14ac:dyDescent="0.3">
      <c r="A10" s="41" t="s">
        <v>9</v>
      </c>
      <c r="B10" s="27">
        <f>'1B'!B10</f>
        <v>0.11699999999999999</v>
      </c>
      <c r="C10" s="111">
        <f>'2'!C9</f>
        <v>0</v>
      </c>
      <c r="D10" s="220" t="str">
        <f t="shared" ref="D10:D17" si="2">IF((B10-C10)&lt;0,"No","Yes")</f>
        <v>Yes</v>
      </c>
      <c r="E10" s="125"/>
      <c r="F10" s="148" t="str">
        <f t="shared" si="0"/>
        <v>Arizona</v>
      </c>
      <c r="G10" s="27">
        <f>'1B'!G10</f>
        <v>0.151</v>
      </c>
      <c r="H10" s="112">
        <f>'2'!G9</f>
        <v>0.14149878262733862</v>
      </c>
      <c r="I10" s="154" t="str">
        <f t="shared" si="1"/>
        <v>Yes</v>
      </c>
      <c r="K10" s="1"/>
      <c r="L10" s="1"/>
      <c r="M10" s="1"/>
    </row>
    <row r="11" spans="1:15" ht="12.75" customHeight="1" x14ac:dyDescent="0.3">
      <c r="A11" s="41" t="s">
        <v>10</v>
      </c>
      <c r="B11" s="27">
        <f>'1B'!B11</f>
        <v>0.14099999999999999</v>
      </c>
      <c r="C11" s="111">
        <f>'2'!C10</f>
        <v>0</v>
      </c>
      <c r="D11" s="220" t="str">
        <f t="shared" si="2"/>
        <v>Yes</v>
      </c>
      <c r="E11" s="125"/>
      <c r="F11" s="148" t="str">
        <f t="shared" si="0"/>
        <v>Arkansas</v>
      </c>
      <c r="G11" s="27">
        <f>'1B'!G11</f>
        <v>0.17699999999999999</v>
      </c>
      <c r="H11" s="112">
        <f>'2'!G10</f>
        <v>0.13297993920663287</v>
      </c>
      <c r="I11" s="154" t="str">
        <f t="shared" si="1"/>
        <v>Yes</v>
      </c>
      <c r="K11" s="1"/>
      <c r="L11" s="1"/>
      <c r="M11" s="1"/>
    </row>
    <row r="12" spans="1:15" ht="12.75" customHeight="1" x14ac:dyDescent="0.3">
      <c r="A12" s="41" t="s">
        <v>11</v>
      </c>
      <c r="B12" s="27">
        <f>'1B'!B12</f>
        <v>0.52100000000000002</v>
      </c>
      <c r="C12" s="111">
        <f>'2'!C11</f>
        <v>0.19776600879153877</v>
      </c>
      <c r="D12" s="220" t="str">
        <f t="shared" si="2"/>
        <v>Yes</v>
      </c>
      <c r="E12" s="125"/>
      <c r="F12" s="148" t="str">
        <f t="shared" si="0"/>
        <v>California</v>
      </c>
      <c r="G12" s="27">
        <f>'1B'!G12</f>
        <v>0.22800000000000001</v>
      </c>
      <c r="H12" s="112">
        <f>'2'!G11</f>
        <v>0.55575874370047096</v>
      </c>
      <c r="I12" s="154" t="str">
        <f t="shared" si="1"/>
        <v>No</v>
      </c>
      <c r="K12" s="1"/>
      <c r="L12" s="1"/>
      <c r="M12" s="1"/>
    </row>
    <row r="13" spans="1:15" ht="12.75" customHeight="1" x14ac:dyDescent="0.3">
      <c r="A13" s="41" t="s">
        <v>12</v>
      </c>
      <c r="B13" s="27">
        <f>'1B'!B13</f>
        <v>0.442</v>
      </c>
      <c r="C13" s="111">
        <f>'2'!C12</f>
        <v>8.1365277686960558E-3</v>
      </c>
      <c r="D13" s="220" t="str">
        <f t="shared" si="2"/>
        <v>Yes</v>
      </c>
      <c r="E13" s="125"/>
      <c r="F13" s="148" t="str">
        <f t="shared" si="0"/>
        <v>Colorado</v>
      </c>
      <c r="G13" s="156" t="str">
        <f>'1B'!G13</f>
        <v>1/</v>
      </c>
      <c r="H13" s="113" t="s">
        <v>150</v>
      </c>
      <c r="I13" s="113" t="s">
        <v>150</v>
      </c>
      <c r="L13" s="1"/>
      <c r="M13" s="1" t="s">
        <v>2</v>
      </c>
    </row>
    <row r="14" spans="1:15" ht="12.75" customHeight="1" x14ac:dyDescent="0.3">
      <c r="A14" s="41" t="s">
        <v>13</v>
      </c>
      <c r="B14" s="27">
        <f>'1B'!B14</f>
        <v>3.4000000000000002E-2</v>
      </c>
      <c r="C14" s="111">
        <f>'2'!C13</f>
        <v>0</v>
      </c>
      <c r="D14" s="220" t="str">
        <f t="shared" si="2"/>
        <v>Yes</v>
      </c>
      <c r="E14" s="125"/>
      <c r="F14" s="148" t="str">
        <f t="shared" si="0"/>
        <v xml:space="preserve">Connecticut </v>
      </c>
      <c r="G14" s="110" t="s">
        <v>1</v>
      </c>
      <c r="H14" s="113" t="s">
        <v>150</v>
      </c>
      <c r="I14" s="113" t="s">
        <v>150</v>
      </c>
      <c r="L14" s="1"/>
      <c r="M14" s="1"/>
    </row>
    <row r="15" spans="1:15" ht="12.75" customHeight="1" x14ac:dyDescent="0.3">
      <c r="A15" s="41" t="s">
        <v>14</v>
      </c>
      <c r="B15" s="27">
        <f>'1B'!B15</f>
        <v>0.27600000000000002</v>
      </c>
      <c r="C15" s="111">
        <f>'2'!C14</f>
        <v>0</v>
      </c>
      <c r="D15" s="220" t="str">
        <f t="shared" si="2"/>
        <v>Yes</v>
      </c>
      <c r="E15" s="125"/>
      <c r="F15" s="148" t="str">
        <f t="shared" si="0"/>
        <v>Delaware</v>
      </c>
      <c r="G15" s="110" t="s">
        <v>1</v>
      </c>
      <c r="H15" s="113" t="s">
        <v>150</v>
      </c>
      <c r="I15" s="113" t="s">
        <v>150</v>
      </c>
      <c r="L15" s="1"/>
      <c r="M15" s="14" t="s">
        <v>2</v>
      </c>
    </row>
    <row r="16" spans="1:15" ht="12.75" customHeight="1" x14ac:dyDescent="0.3">
      <c r="A16" s="41" t="s">
        <v>76</v>
      </c>
      <c r="B16" s="27">
        <f>'1B'!B16</f>
        <v>0.15</v>
      </c>
      <c r="C16" s="111">
        <f>'2'!C15</f>
        <v>0.10306435904490374</v>
      </c>
      <c r="D16" s="220" t="str">
        <f t="shared" si="2"/>
        <v>Yes</v>
      </c>
      <c r="E16" s="125"/>
      <c r="F16" s="148" t="str">
        <f t="shared" si="0"/>
        <v>District of Col.</v>
      </c>
      <c r="G16" s="110" t="s">
        <v>1</v>
      </c>
      <c r="H16" s="113" t="s">
        <v>150</v>
      </c>
      <c r="I16" s="113" t="s">
        <v>150</v>
      </c>
      <c r="M16" s="1"/>
    </row>
    <row r="17" spans="1:13" ht="12.75" customHeight="1" x14ac:dyDescent="0.3">
      <c r="A17" s="41" t="s">
        <v>15</v>
      </c>
      <c r="B17" s="27">
        <f>'1B'!B17</f>
        <v>3.7000000000000005E-2</v>
      </c>
      <c r="C17" s="111">
        <f>'2'!C16</f>
        <v>0.15544005695575325</v>
      </c>
      <c r="D17" s="220" t="str">
        <f t="shared" si="2"/>
        <v>No</v>
      </c>
      <c r="E17" s="125"/>
      <c r="F17" s="148" t="str">
        <f t="shared" si="0"/>
        <v>Florida</v>
      </c>
      <c r="G17" s="27">
        <f>'1B'!G17</f>
        <v>0.01</v>
      </c>
      <c r="H17" s="112">
        <f>'2'!G16</f>
        <v>0.43166998172015625</v>
      </c>
      <c r="I17" s="154" t="str">
        <f>IF((G17-H17)&lt;0, "No", "Yes")</f>
        <v>No</v>
      </c>
      <c r="M17" s="1"/>
    </row>
    <row r="18" spans="1:13" ht="18" customHeight="1" x14ac:dyDescent="0.3">
      <c r="A18" s="41" t="s">
        <v>16</v>
      </c>
      <c r="B18" s="27">
        <f>'1B'!B18</f>
        <v>4.5999999999999999E-2</v>
      </c>
      <c r="C18" s="111">
        <f>'2'!C17</f>
        <v>0</v>
      </c>
      <c r="D18" s="220" t="str">
        <f t="shared" ref="D18:D27" si="3">IF((B18-C18)&lt;0,"No","Yes")</f>
        <v>Yes</v>
      </c>
      <c r="E18" s="125"/>
      <c r="F18" s="148" t="str">
        <f t="shared" si="0"/>
        <v>Georgia</v>
      </c>
      <c r="G18" s="110" t="s">
        <v>1</v>
      </c>
      <c r="H18" s="113" t="s">
        <v>150</v>
      </c>
      <c r="I18" s="113" t="s">
        <v>150</v>
      </c>
      <c r="J18" s="10" t="s">
        <v>2</v>
      </c>
      <c r="M18" s="1"/>
    </row>
    <row r="19" spans="1:13" ht="12.75" customHeight="1" x14ac:dyDescent="0.3">
      <c r="A19" s="41" t="s">
        <v>17</v>
      </c>
      <c r="B19" s="27">
        <f>'1B'!B19</f>
        <v>2.8999999999999998E-2</v>
      </c>
      <c r="C19" s="111">
        <f>'2'!C18</f>
        <v>0</v>
      </c>
      <c r="D19" s="220" t="str">
        <f t="shared" si="3"/>
        <v>Yes</v>
      </c>
      <c r="E19" s="125"/>
      <c r="F19" s="148" t="str">
        <f t="shared" si="0"/>
        <v>Guam</v>
      </c>
      <c r="G19" s="27">
        <f>'1B'!G19</f>
        <v>6.0000000000000001E-3</v>
      </c>
      <c r="H19" s="112">
        <f>'2'!G18</f>
        <v>0.35252525252525257</v>
      </c>
      <c r="I19" s="154" t="str">
        <f>IF((G19-H19)&lt;0, "No", "Yes")</f>
        <v>No</v>
      </c>
      <c r="M19" s="1"/>
    </row>
    <row r="20" spans="1:13" ht="12.75" customHeight="1" x14ac:dyDescent="0.3">
      <c r="A20" s="41" t="s">
        <v>18</v>
      </c>
      <c r="B20" s="27">
        <f>'1B'!B20</f>
        <v>0.109</v>
      </c>
      <c r="C20" s="111">
        <f>'2'!C19</f>
        <v>0</v>
      </c>
      <c r="D20" s="220" t="str">
        <f t="shared" si="3"/>
        <v>Yes</v>
      </c>
      <c r="E20" s="125"/>
      <c r="F20" s="148" t="str">
        <f t="shared" si="0"/>
        <v>Hawaii</v>
      </c>
      <c r="G20" s="27">
        <f>'1B'!G20</f>
        <v>0.124</v>
      </c>
      <c r="H20" s="112">
        <f>'2'!G19</f>
        <v>0.15736247488206989</v>
      </c>
      <c r="I20" s="154" t="str">
        <f>IF((G20-H20)&lt;0, "No", "Yes")</f>
        <v>No</v>
      </c>
      <c r="M20" s="1"/>
    </row>
    <row r="21" spans="1:13" ht="12.75" customHeight="1" x14ac:dyDescent="0.3">
      <c r="A21" s="41" t="s">
        <v>19</v>
      </c>
      <c r="B21" s="27">
        <f>'1B'!B21</f>
        <v>0.71400000000000008</v>
      </c>
      <c r="C21" s="111">
        <f>'2'!C20</f>
        <v>0.5</v>
      </c>
      <c r="D21" s="220" t="str">
        <f t="shared" si="3"/>
        <v>Yes</v>
      </c>
      <c r="E21" s="125"/>
      <c r="F21" s="148" t="str">
        <f t="shared" si="0"/>
        <v>Idaho</v>
      </c>
      <c r="G21" s="110" t="s">
        <v>1</v>
      </c>
      <c r="H21" s="113" t="s">
        <v>150</v>
      </c>
      <c r="I21" s="113" t="s">
        <v>150</v>
      </c>
      <c r="M21" s="1"/>
    </row>
    <row r="22" spans="1:13" ht="12.75" customHeight="1" x14ac:dyDescent="0.3">
      <c r="A22" s="41" t="s">
        <v>20</v>
      </c>
      <c r="B22" s="27">
        <f>'1B'!B22</f>
        <v>0.56000000000000005</v>
      </c>
      <c r="C22" s="111">
        <f>'2'!C21</f>
        <v>7.5993908896922868E-2</v>
      </c>
      <c r="D22" s="220" t="str">
        <f t="shared" si="3"/>
        <v>Yes</v>
      </c>
      <c r="E22" s="125"/>
      <c r="F22" s="148" t="str">
        <f t="shared" si="0"/>
        <v>Illinois</v>
      </c>
      <c r="G22" s="110" t="s">
        <v>1</v>
      </c>
      <c r="H22" s="113" t="s">
        <v>150</v>
      </c>
      <c r="I22" s="113" t="s">
        <v>150</v>
      </c>
      <c r="M22" s="1"/>
    </row>
    <row r="23" spans="1:13" ht="12.75" customHeight="1" x14ac:dyDescent="0.3">
      <c r="A23" s="41" t="s">
        <v>21</v>
      </c>
      <c r="B23" s="27">
        <f>'1B'!B23</f>
        <v>0.126</v>
      </c>
      <c r="C23" s="111">
        <f>'2'!C22</f>
        <v>0</v>
      </c>
      <c r="D23" s="220" t="str">
        <f t="shared" si="3"/>
        <v>Yes</v>
      </c>
      <c r="E23" s="125"/>
      <c r="F23" s="148" t="str">
        <f t="shared" si="0"/>
        <v>Indiana</v>
      </c>
      <c r="G23" s="27">
        <f>'1B'!G23</f>
        <v>0.16600000000000001</v>
      </c>
      <c r="H23" s="112">
        <f>'2'!G22</f>
        <v>0.12347977065176907</v>
      </c>
      <c r="I23" s="154" t="str">
        <f>IF((G23-H23)&lt;0, "No", "Yes")</f>
        <v>Yes</v>
      </c>
      <c r="M23" s="1"/>
    </row>
    <row r="24" spans="1:13" ht="12.75" customHeight="1" x14ac:dyDescent="0.3">
      <c r="A24" s="41" t="s">
        <v>22</v>
      </c>
      <c r="B24" s="27">
        <f>'1B'!B24</f>
        <v>0.13100000000000001</v>
      </c>
      <c r="C24" s="111">
        <f>'2'!C23</f>
        <v>0</v>
      </c>
      <c r="D24" s="220" t="str">
        <f t="shared" si="3"/>
        <v>Yes</v>
      </c>
      <c r="E24" s="125"/>
      <c r="F24" s="148" t="str">
        <f t="shared" si="0"/>
        <v>Iowa</v>
      </c>
      <c r="G24" s="27">
        <f>'1B'!G24</f>
        <v>0.107</v>
      </c>
      <c r="H24" s="112">
        <f>'2'!G23</f>
        <v>5.3454378566802796E-2</v>
      </c>
      <c r="I24" s="154" t="str">
        <f>IF((G24-H24)&lt;0, "No", "Yes")</f>
        <v>Yes</v>
      </c>
      <c r="M24" s="1"/>
    </row>
    <row r="25" spans="1:13" ht="12.75" customHeight="1" x14ac:dyDescent="0.3">
      <c r="A25" s="41" t="s">
        <v>23</v>
      </c>
      <c r="B25" s="27">
        <f>'1B'!B25</f>
        <v>0.28699999999999998</v>
      </c>
      <c r="C25" s="111">
        <f>'2'!C24</f>
        <v>0</v>
      </c>
      <c r="D25" s="220" t="str">
        <f t="shared" si="3"/>
        <v>Yes</v>
      </c>
      <c r="E25" s="125"/>
      <c r="F25" s="148" t="str">
        <f t="shared" si="0"/>
        <v>Kansas</v>
      </c>
      <c r="G25" s="27">
        <f>'1B'!G25</f>
        <v>0.315</v>
      </c>
      <c r="H25" s="112">
        <f>'2'!G24</f>
        <v>0.23023249003525748</v>
      </c>
      <c r="I25" s="154" t="str">
        <f>IF((G25-H25)&lt;0, "No", "Yes")</f>
        <v>Yes</v>
      </c>
      <c r="M25" s="1"/>
    </row>
    <row r="26" spans="1:13" ht="12.75" customHeight="1" x14ac:dyDescent="0.3">
      <c r="A26" s="41" t="s">
        <v>24</v>
      </c>
      <c r="B26" s="27">
        <f>'1B'!B26</f>
        <v>0.20600000000000002</v>
      </c>
      <c r="C26" s="111">
        <f>'2'!C25</f>
        <v>0</v>
      </c>
      <c r="D26" s="220" t="str">
        <f t="shared" si="3"/>
        <v>Yes</v>
      </c>
      <c r="E26" s="125"/>
      <c r="F26" s="148" t="str">
        <f t="shared" si="0"/>
        <v>Kentucky</v>
      </c>
      <c r="G26" s="27">
        <f>'1B'!G26</f>
        <v>0.32500000000000001</v>
      </c>
      <c r="H26" s="112">
        <f>'2'!G25</f>
        <v>0.27772501142358419</v>
      </c>
      <c r="I26" s="154" t="str">
        <f>IF((G26-H26)&lt;0, "No", "Yes")</f>
        <v>Yes</v>
      </c>
      <c r="M26" s="1"/>
    </row>
    <row r="27" spans="1:13" ht="12.75" customHeight="1" x14ac:dyDescent="0.3">
      <c r="A27" s="41" t="s">
        <v>25</v>
      </c>
      <c r="B27" s="27">
        <f>'1B'!B27</f>
        <v>5.0000000000000001E-3</v>
      </c>
      <c r="C27" s="111">
        <f>'2'!C26</f>
        <v>0</v>
      </c>
      <c r="D27" s="220" t="str">
        <f t="shared" si="3"/>
        <v>Yes</v>
      </c>
      <c r="E27" s="125"/>
      <c r="F27" s="148" t="str">
        <f t="shared" si="0"/>
        <v>Louisiana</v>
      </c>
      <c r="G27" s="110" t="s">
        <v>1</v>
      </c>
      <c r="H27" s="113" t="s">
        <v>150</v>
      </c>
      <c r="I27" s="113" t="s">
        <v>150</v>
      </c>
      <c r="M27" s="1"/>
    </row>
    <row r="28" spans="1:13" ht="18" customHeight="1" x14ac:dyDescent="0.3">
      <c r="A28" s="41" t="s">
        <v>26</v>
      </c>
      <c r="B28" s="27">
        <f>'1B'!B28</f>
        <v>0.79700000000000004</v>
      </c>
      <c r="C28" s="111">
        <f>'2'!C27</f>
        <v>0.5</v>
      </c>
      <c r="D28" s="220" t="str">
        <f t="shared" ref="D28:D37" si="4">IF((B28-C28)&lt;0,"No","Yes")</f>
        <v>Yes</v>
      </c>
      <c r="E28" s="125"/>
      <c r="F28" s="148" t="str">
        <f t="shared" si="0"/>
        <v>Maine</v>
      </c>
      <c r="G28" s="27">
        <f>'1B'!G28</f>
        <v>0.91599999999999993</v>
      </c>
      <c r="H28" s="112">
        <f>'2'!G27</f>
        <v>0.9</v>
      </c>
      <c r="I28" s="154" t="str">
        <f>IF((G28-H28)&lt;0, "No", "Yes")</f>
        <v>Yes</v>
      </c>
      <c r="M28" s="1"/>
    </row>
    <row r="29" spans="1:13" ht="12.75" customHeight="1" x14ac:dyDescent="0.3">
      <c r="A29" s="41" t="s">
        <v>27</v>
      </c>
      <c r="B29" s="27">
        <f>'1B'!B29</f>
        <v>3.2000000000000001E-2</v>
      </c>
      <c r="C29" s="111">
        <f>'2'!C28</f>
        <v>0.14305154302786771</v>
      </c>
      <c r="D29" s="220" t="str">
        <f t="shared" si="4"/>
        <v>No</v>
      </c>
      <c r="E29" s="125"/>
      <c r="F29" s="148" t="str">
        <f t="shared" si="0"/>
        <v>Maryland</v>
      </c>
      <c r="G29" s="110" t="s">
        <v>1</v>
      </c>
      <c r="H29" s="113" t="s">
        <v>150</v>
      </c>
      <c r="I29" s="113" t="s">
        <v>150</v>
      </c>
      <c r="J29" s="10" t="s">
        <v>2</v>
      </c>
      <c r="M29" s="14"/>
    </row>
    <row r="30" spans="1:13" ht="12.75" customHeight="1" x14ac:dyDescent="0.3">
      <c r="A30" s="41" t="s">
        <v>28</v>
      </c>
      <c r="B30" s="27">
        <f>'1B'!B30</f>
        <v>0.53799999999999992</v>
      </c>
      <c r="C30" s="111">
        <f>'2'!C29</f>
        <v>0.20652238833626985</v>
      </c>
      <c r="D30" s="220" t="str">
        <f t="shared" si="4"/>
        <v>Yes</v>
      </c>
      <c r="E30" s="125"/>
      <c r="F30" s="148" t="str">
        <f t="shared" si="0"/>
        <v>Massachusetts</v>
      </c>
      <c r="G30" s="27">
        <f>'1B'!G30</f>
        <v>0.91400000000000003</v>
      </c>
      <c r="H30" s="112">
        <f>'2'!G29</f>
        <v>0.60652238833626981</v>
      </c>
      <c r="I30" s="154" t="str">
        <f>IF((G30-H30)&lt;0, "No", "Yes")</f>
        <v>Yes</v>
      </c>
      <c r="M30" s="1"/>
    </row>
    <row r="31" spans="1:13" ht="12.75" customHeight="1" x14ac:dyDescent="0.3">
      <c r="A31" s="41" t="s">
        <v>29</v>
      </c>
      <c r="B31" s="27">
        <f>'1B'!B31</f>
        <v>0.252</v>
      </c>
      <c r="C31" s="111">
        <f>'2'!C30</f>
        <v>0</v>
      </c>
      <c r="D31" s="220" t="str">
        <f t="shared" si="4"/>
        <v>Yes</v>
      </c>
      <c r="E31" s="125"/>
      <c r="F31" s="148" t="str">
        <f t="shared" si="0"/>
        <v>Michigan</v>
      </c>
      <c r="G31" s="110" t="s">
        <v>1</v>
      </c>
      <c r="H31" s="113" t="s">
        <v>150</v>
      </c>
      <c r="I31" s="113" t="s">
        <v>150</v>
      </c>
      <c r="M31" s="1"/>
    </row>
    <row r="32" spans="1:13" ht="12.75" customHeight="1" x14ac:dyDescent="0.3">
      <c r="A32" s="41" t="s">
        <v>30</v>
      </c>
      <c r="B32" s="27">
        <f>'1B'!B32</f>
        <v>0.14899999999999999</v>
      </c>
      <c r="C32" s="111">
        <f>'2'!C31</f>
        <v>2.707662085057172E-2</v>
      </c>
      <c r="D32" s="220" t="str">
        <f t="shared" si="4"/>
        <v>Yes</v>
      </c>
      <c r="E32" s="125"/>
      <c r="F32" s="148" t="str">
        <f t="shared" si="0"/>
        <v>Minnesota</v>
      </c>
      <c r="G32" s="110" t="s">
        <v>1</v>
      </c>
      <c r="H32" s="113" t="s">
        <v>150</v>
      </c>
      <c r="I32" s="113" t="s">
        <v>150</v>
      </c>
      <c r="M32" s="1"/>
    </row>
    <row r="33" spans="1:13" ht="12.75" customHeight="1" x14ac:dyDescent="0.3">
      <c r="A33" s="41" t="s">
        <v>31</v>
      </c>
      <c r="B33" s="27">
        <f>'1B'!B33</f>
        <v>0.41700000000000004</v>
      </c>
      <c r="C33" s="111">
        <f>'2'!C32</f>
        <v>0</v>
      </c>
      <c r="D33" s="220" t="str">
        <f t="shared" si="4"/>
        <v>Yes</v>
      </c>
      <c r="E33" s="125"/>
      <c r="F33" s="148" t="str">
        <f t="shared" si="0"/>
        <v>Mississippi</v>
      </c>
      <c r="G33" s="110" t="s">
        <v>1</v>
      </c>
      <c r="H33" s="113" t="s">
        <v>150</v>
      </c>
      <c r="I33" s="113" t="s">
        <v>150</v>
      </c>
      <c r="M33" s="1"/>
    </row>
    <row r="34" spans="1:13" ht="12.75" customHeight="1" x14ac:dyDescent="0.3">
      <c r="A34" s="41" t="s">
        <v>32</v>
      </c>
      <c r="B34" s="27">
        <f>'1B'!B34</f>
        <v>0.17399999999999999</v>
      </c>
      <c r="C34" s="111">
        <f>'2'!C33</f>
        <v>0</v>
      </c>
      <c r="D34" s="220" t="str">
        <f t="shared" si="4"/>
        <v>Yes</v>
      </c>
      <c r="E34" s="125"/>
      <c r="F34" s="148" t="str">
        <f t="shared" si="0"/>
        <v>Missouri</v>
      </c>
      <c r="G34" s="110" t="s">
        <v>1</v>
      </c>
      <c r="H34" s="113" t="s">
        <v>150</v>
      </c>
      <c r="I34" s="113" t="s">
        <v>150</v>
      </c>
      <c r="M34" s="1"/>
    </row>
    <row r="35" spans="1:13" ht="12.75" customHeight="1" x14ac:dyDescent="0.3">
      <c r="A35" s="41" t="s">
        <v>33</v>
      </c>
      <c r="B35" s="27">
        <f>'1B'!B35</f>
        <v>0.36299999999999999</v>
      </c>
      <c r="C35" s="111">
        <f>'2'!C34</f>
        <v>0.10937519341024943</v>
      </c>
      <c r="D35" s="220" t="str">
        <f t="shared" si="4"/>
        <v>Yes</v>
      </c>
      <c r="E35" s="125"/>
      <c r="F35" s="148" t="str">
        <f t="shared" si="0"/>
        <v>Montana</v>
      </c>
      <c r="G35" s="27">
        <f>'1B'!G35</f>
        <v>0.38500000000000001</v>
      </c>
      <c r="H35" s="112">
        <f>'2'!G34</f>
        <v>0.19571284464714878</v>
      </c>
      <c r="I35" s="154" t="str">
        <f>IF((G35-H35)&lt;0, "No", "Yes")</f>
        <v>Yes</v>
      </c>
      <c r="M35" s="1"/>
    </row>
    <row r="36" spans="1:13" ht="12.75" customHeight="1" x14ac:dyDescent="0.3">
      <c r="A36" s="41" t="s">
        <v>34</v>
      </c>
      <c r="B36" s="27">
        <f>'1B'!B36</f>
        <v>9.6000000000000002E-2</v>
      </c>
      <c r="C36" s="111">
        <f>'2'!C35</f>
        <v>0</v>
      </c>
      <c r="D36" s="220" t="str">
        <f t="shared" si="4"/>
        <v>Yes</v>
      </c>
      <c r="E36" s="125"/>
      <c r="F36" s="148" t="str">
        <f t="shared" si="0"/>
        <v>Nebraska</v>
      </c>
      <c r="G36" s="110" t="s">
        <v>1</v>
      </c>
      <c r="H36" s="113" t="s">
        <v>150</v>
      </c>
      <c r="I36" s="113" t="s">
        <v>150</v>
      </c>
      <c r="M36" s="1"/>
    </row>
    <row r="37" spans="1:13" ht="12.75" customHeight="1" x14ac:dyDescent="0.3">
      <c r="A37" s="41" t="s">
        <v>35</v>
      </c>
      <c r="B37" s="27">
        <f>'1B'!B37</f>
        <v>0.22800000000000001</v>
      </c>
      <c r="C37" s="111">
        <f>'2'!C36</f>
        <v>4.2249175090186386E-2</v>
      </c>
      <c r="D37" s="220" t="str">
        <f t="shared" si="4"/>
        <v>Yes</v>
      </c>
      <c r="E37" s="125"/>
      <c r="F37" s="148" t="str">
        <f t="shared" si="0"/>
        <v>Nevada</v>
      </c>
      <c r="G37" s="27">
        <f>'1B'!G37</f>
        <v>0.28999999999999998</v>
      </c>
      <c r="H37" s="112">
        <f>'2'!G36</f>
        <v>0.44224917509018641</v>
      </c>
      <c r="I37" s="154" t="str">
        <f>IF((G37-H37)&lt;0, "No", "Yes")</f>
        <v>No</v>
      </c>
      <c r="M37" s="1"/>
    </row>
    <row r="38" spans="1:13" ht="18" customHeight="1" x14ac:dyDescent="0.3">
      <c r="A38" s="41" t="s">
        <v>36</v>
      </c>
      <c r="B38" s="27">
        <f>'1B'!B38</f>
        <v>0.58899999999999997</v>
      </c>
      <c r="C38" s="111">
        <f>'2'!C37</f>
        <v>0.5</v>
      </c>
      <c r="D38" s="220" t="str">
        <f t="shared" ref="D38:D47" si="5">IF((B38-C38)&lt;0,"No","Yes")</f>
        <v>Yes</v>
      </c>
      <c r="E38" s="125"/>
      <c r="F38" s="148" t="str">
        <f t="shared" si="0"/>
        <v>New Hampshire</v>
      </c>
      <c r="G38" s="110" t="s">
        <v>1</v>
      </c>
      <c r="H38" s="113" t="s">
        <v>150</v>
      </c>
      <c r="I38" s="113" t="s">
        <v>150</v>
      </c>
      <c r="M38" s="1"/>
    </row>
    <row r="39" spans="1:13" ht="12.75" customHeight="1" x14ac:dyDescent="0.3">
      <c r="A39" s="41" t="s">
        <v>37</v>
      </c>
      <c r="B39" s="27">
        <f>'1B'!B39</f>
        <v>4.2999999999999997E-2</v>
      </c>
      <c r="C39" s="111">
        <f>'2'!C38</f>
        <v>0</v>
      </c>
      <c r="D39" s="220" t="str">
        <f t="shared" si="5"/>
        <v>Yes</v>
      </c>
      <c r="E39" s="125"/>
      <c r="F39" s="148" t="str">
        <f t="shared" si="0"/>
        <v>New Jersey</v>
      </c>
      <c r="G39" s="132">
        <f>'1B'!G39</f>
        <v>0.95900000000000007</v>
      </c>
      <c r="H39" s="27">
        <f>'2'!G38</f>
        <v>6.2371162498202959E-2</v>
      </c>
      <c r="I39" s="154" t="str">
        <f>IF((G39-H39)&lt;0, "No", "Yes")</f>
        <v>Yes</v>
      </c>
      <c r="M39" s="1"/>
    </row>
    <row r="40" spans="1:13" ht="12.75" customHeight="1" x14ac:dyDescent="0.3">
      <c r="A40" s="41" t="s">
        <v>38</v>
      </c>
      <c r="B40" s="27">
        <f>'1B'!B40</f>
        <v>7.2000000000000008E-2</v>
      </c>
      <c r="C40" s="111">
        <f>'2'!C39</f>
        <v>0</v>
      </c>
      <c r="D40" s="220" t="str">
        <f t="shared" si="5"/>
        <v>Yes</v>
      </c>
      <c r="E40" s="125"/>
      <c r="F40" s="148" t="str">
        <f t="shared" si="0"/>
        <v>New Mexico</v>
      </c>
      <c r="G40" s="27">
        <f>'1B'!G40</f>
        <v>8.5000000000000006E-2</v>
      </c>
      <c r="H40" s="112">
        <f>'2'!G39</f>
        <v>0.23830735357312549</v>
      </c>
      <c r="I40" s="154" t="str">
        <f>IF((G40-H40)&lt;0, "No", "Yes")</f>
        <v>No</v>
      </c>
      <c r="M40" s="1"/>
    </row>
    <row r="41" spans="1:13" ht="12.75" customHeight="1" x14ac:dyDescent="0.3">
      <c r="A41" s="41" t="s">
        <v>39</v>
      </c>
      <c r="B41" s="27">
        <f>'1B'!B41</f>
        <v>0.10300000000000001</v>
      </c>
      <c r="C41" s="111">
        <f>'2'!C40</f>
        <v>0</v>
      </c>
      <c r="D41" s="220" t="str">
        <f t="shared" si="5"/>
        <v>Yes</v>
      </c>
      <c r="E41" s="125"/>
      <c r="F41" s="148" t="str">
        <f t="shared" si="0"/>
        <v>New York</v>
      </c>
      <c r="G41" s="110" t="s">
        <v>1</v>
      </c>
      <c r="H41" s="113" t="s">
        <v>150</v>
      </c>
      <c r="I41" s="113" t="s">
        <v>150</v>
      </c>
      <c r="M41" s="1"/>
    </row>
    <row r="42" spans="1:13" ht="12.75" customHeight="1" x14ac:dyDescent="0.3">
      <c r="A42" s="41" t="s">
        <v>40</v>
      </c>
      <c r="B42" s="27">
        <f>'1B'!B42</f>
        <v>4.7E-2</v>
      </c>
      <c r="C42" s="111">
        <f>'2'!C41</f>
        <v>1.3151856541444296E-2</v>
      </c>
      <c r="D42" s="220" t="str">
        <f t="shared" si="5"/>
        <v>Yes</v>
      </c>
      <c r="E42" s="125"/>
      <c r="F42" s="148" t="str">
        <f t="shared" si="0"/>
        <v>North Carolina</v>
      </c>
      <c r="G42" s="27">
        <f>'1B'!G42</f>
        <v>9.6999999999999989E-2</v>
      </c>
      <c r="H42" s="112">
        <f>'2'!G41</f>
        <v>0.41315185654144432</v>
      </c>
      <c r="I42" s="154" t="str">
        <f>IF((G42-H42)&lt;0, "No", "Yes")</f>
        <v>No</v>
      </c>
      <c r="M42" s="1"/>
    </row>
    <row r="43" spans="1:13" ht="12.75" customHeight="1" x14ac:dyDescent="0.3">
      <c r="A43" s="41" t="s">
        <v>41</v>
      </c>
      <c r="B43" s="27">
        <f>'1B'!B43</f>
        <v>8.5000000000000006E-2</v>
      </c>
      <c r="C43" s="111">
        <f>'2'!C42</f>
        <v>0</v>
      </c>
      <c r="D43" s="220" t="str">
        <f t="shared" si="5"/>
        <v>Yes</v>
      </c>
      <c r="E43" s="125"/>
      <c r="F43" s="148" t="str">
        <f t="shared" si="0"/>
        <v>North Dakota</v>
      </c>
      <c r="G43" s="110" t="s">
        <v>1</v>
      </c>
      <c r="H43" s="113" t="s">
        <v>150</v>
      </c>
      <c r="I43" s="113" t="s">
        <v>150</v>
      </c>
      <c r="M43" s="1"/>
    </row>
    <row r="44" spans="1:13" ht="12.75" customHeight="1" x14ac:dyDescent="0.3">
      <c r="A44" s="41" t="s">
        <v>42</v>
      </c>
      <c r="B44" s="27">
        <f>'1B'!B44</f>
        <v>0.31900000000000001</v>
      </c>
      <c r="C44" s="111">
        <f>'2'!C43</f>
        <v>8.8392435916760825E-2</v>
      </c>
      <c r="D44" s="220" t="str">
        <f t="shared" si="5"/>
        <v>Yes</v>
      </c>
      <c r="E44" s="125"/>
      <c r="F44" s="148" t="str">
        <f t="shared" si="0"/>
        <v>Ohio</v>
      </c>
      <c r="G44" s="27">
        <f>'1B'!G44</f>
        <v>0.29600000000000004</v>
      </c>
      <c r="H44" s="112">
        <f>'2'!G43</f>
        <v>6.9752447198050516E-2</v>
      </c>
      <c r="I44" s="154" t="str">
        <f>IF((G44-H44)&lt;0, "No", "Yes")</f>
        <v>Yes</v>
      </c>
      <c r="M44" s="1"/>
    </row>
    <row r="45" spans="1:13" ht="12.75" customHeight="1" x14ac:dyDescent="0.3">
      <c r="A45" s="41" t="s">
        <v>43</v>
      </c>
      <c r="B45" s="27">
        <f>'1B'!B45</f>
        <v>0.13699999999999998</v>
      </c>
      <c r="C45" s="111">
        <f>'2'!C44</f>
        <v>4.5556199784640983E-4</v>
      </c>
      <c r="D45" s="220" t="str">
        <f t="shared" si="5"/>
        <v>Yes</v>
      </c>
      <c r="E45" s="125"/>
      <c r="F45" s="148" t="str">
        <f t="shared" si="0"/>
        <v>Oklahoma</v>
      </c>
      <c r="G45" s="110" t="s">
        <v>1</v>
      </c>
      <c r="H45" s="113" t="s">
        <v>150</v>
      </c>
      <c r="I45" s="113" t="s">
        <v>150</v>
      </c>
    </row>
    <row r="46" spans="1:13" ht="12.75" customHeight="1" x14ac:dyDescent="0.3">
      <c r="A46" s="41" t="s">
        <v>44</v>
      </c>
      <c r="B46" s="27">
        <f>'1B'!B46</f>
        <v>0.34100000000000003</v>
      </c>
      <c r="C46" s="111">
        <f>'2'!C45</f>
        <v>0.5</v>
      </c>
      <c r="D46" s="220" t="str">
        <f t="shared" si="5"/>
        <v>No</v>
      </c>
      <c r="E46" s="125"/>
      <c r="F46" s="148" t="str">
        <f t="shared" si="0"/>
        <v>Oregon</v>
      </c>
      <c r="G46" s="27">
        <f>'1B'!G46</f>
        <v>0.67799999999999994</v>
      </c>
      <c r="H46" s="112">
        <f>'2'!G45</f>
        <v>0.9</v>
      </c>
      <c r="I46" s="154" t="str">
        <f>IF((G46-H46)&lt;0, "No", "Yes")</f>
        <v>No</v>
      </c>
    </row>
    <row r="47" spans="1:13" ht="12.75" customHeight="1" x14ac:dyDescent="0.3">
      <c r="A47" s="41" t="s">
        <v>45</v>
      </c>
      <c r="B47" s="27">
        <f>'1B'!B47</f>
        <v>0.113</v>
      </c>
      <c r="C47" s="111">
        <f>'2'!C46</f>
        <v>0</v>
      </c>
      <c r="D47" s="220" t="str">
        <f t="shared" si="5"/>
        <v>Yes</v>
      </c>
      <c r="E47" s="125"/>
      <c r="F47" s="148" t="str">
        <f t="shared" si="0"/>
        <v>Pennsylvania</v>
      </c>
      <c r="G47" s="27">
        <f>'1B'!G47</f>
        <v>0.34</v>
      </c>
      <c r="H47" s="112">
        <f>'2'!G46</f>
        <v>0</v>
      </c>
      <c r="I47" s="154" t="str">
        <f>IF((G47-H47)&lt;0, "No", "Yes")</f>
        <v>Yes</v>
      </c>
    </row>
    <row r="48" spans="1:13" ht="12.75" customHeight="1" x14ac:dyDescent="0.3">
      <c r="A48" s="41" t="s">
        <v>46</v>
      </c>
      <c r="B48" s="27">
        <f>'1B'!B48</f>
        <v>6.0000000000000001E-3</v>
      </c>
      <c r="C48" s="111">
        <f>'2'!C47</f>
        <v>0</v>
      </c>
      <c r="D48" s="220" t="str">
        <f t="shared" ref="D48:D57" si="6">IF((B48-C48)&lt;0,"No","Yes")</f>
        <v>Yes</v>
      </c>
      <c r="E48" s="125"/>
      <c r="F48" s="148" t="str">
        <f t="shared" si="0"/>
        <v>Puerto Rico</v>
      </c>
      <c r="G48" s="110" t="s">
        <v>1</v>
      </c>
      <c r="H48" s="113" t="s">
        <v>150</v>
      </c>
      <c r="I48" s="113" t="s">
        <v>150</v>
      </c>
    </row>
    <row r="49" spans="1:13" ht="12.75" customHeight="1" x14ac:dyDescent="0.3">
      <c r="A49" s="41" t="s">
        <v>47</v>
      </c>
      <c r="B49" s="27">
        <f>'1B'!B49</f>
        <v>6.5000000000000002E-2</v>
      </c>
      <c r="C49" s="111">
        <f>'2'!C48</f>
        <v>0</v>
      </c>
      <c r="D49" s="220" t="str">
        <f t="shared" si="6"/>
        <v>Yes</v>
      </c>
      <c r="E49" s="125"/>
      <c r="F49" s="148" t="str">
        <f t="shared" si="0"/>
        <v>Rhode Island</v>
      </c>
      <c r="G49" s="27">
        <f>'1B'!G49</f>
        <v>6.8000000000000005E-2</v>
      </c>
      <c r="H49" s="112">
        <f>'2'!G48</f>
        <v>0.26333225067632182</v>
      </c>
      <c r="I49" s="154" t="str">
        <f>IF((G49-H49)&lt;0, "No", "Yes")</f>
        <v>No</v>
      </c>
    </row>
    <row r="50" spans="1:13" ht="12.75" customHeight="1" x14ac:dyDescent="0.3">
      <c r="A50" s="41" t="s">
        <v>48</v>
      </c>
      <c r="B50" s="27">
        <f>'1B'!B50</f>
        <v>0.09</v>
      </c>
      <c r="C50" s="111">
        <f>'2'!C49</f>
        <v>0</v>
      </c>
      <c r="D50" s="220" t="str">
        <f t="shared" si="6"/>
        <v>Yes</v>
      </c>
      <c r="E50" s="125"/>
      <c r="F50" s="148" t="str">
        <f t="shared" si="0"/>
        <v>South Carolina</v>
      </c>
      <c r="G50" s="110" t="s">
        <v>1</v>
      </c>
      <c r="H50" s="113" t="s">
        <v>150</v>
      </c>
      <c r="I50" s="113" t="s">
        <v>150</v>
      </c>
    </row>
    <row r="51" spans="1:13" ht="12.75" customHeight="1" x14ac:dyDescent="0.3">
      <c r="A51" s="41" t="s">
        <v>49</v>
      </c>
      <c r="B51" s="27">
        <f>'1B'!B51</f>
        <v>0.58799999999999997</v>
      </c>
      <c r="C51" s="111">
        <f>'2'!C50</f>
        <v>0.5</v>
      </c>
      <c r="D51" s="220" t="str">
        <f t="shared" si="6"/>
        <v>Yes</v>
      </c>
      <c r="E51" s="125"/>
      <c r="F51" s="148" t="str">
        <f t="shared" si="0"/>
        <v>South Dakota</v>
      </c>
      <c r="G51" s="110" t="s">
        <v>1</v>
      </c>
      <c r="H51" s="113" t="s">
        <v>150</v>
      </c>
      <c r="I51" s="113" t="s">
        <v>150</v>
      </c>
    </row>
    <row r="52" spans="1:13" ht="12.75" customHeight="1" x14ac:dyDescent="0.3">
      <c r="A52" s="41" t="s">
        <v>50</v>
      </c>
      <c r="B52" s="27">
        <f>'1B'!B52</f>
        <v>0.248</v>
      </c>
      <c r="C52" s="111">
        <f>'2'!C51</f>
        <v>0</v>
      </c>
      <c r="D52" s="220" t="str">
        <f t="shared" si="6"/>
        <v>Yes</v>
      </c>
      <c r="E52" s="125"/>
      <c r="F52" s="148" t="str">
        <f t="shared" si="0"/>
        <v>Tennessee</v>
      </c>
      <c r="G52" s="132">
        <f>'1B'!G52</f>
        <v>0.24</v>
      </c>
      <c r="H52" s="112">
        <f>'2'!G51</f>
        <v>0.13325533219772523</v>
      </c>
      <c r="I52" s="154" t="str">
        <f>IF((G52-H52)&lt;0, "No", "Yes")</f>
        <v>Yes</v>
      </c>
    </row>
    <row r="53" spans="1:13" ht="12.75" customHeight="1" x14ac:dyDescent="0.3">
      <c r="A53" s="41" t="s">
        <v>51</v>
      </c>
      <c r="B53" s="27">
        <f>'1B'!B53</f>
        <v>3.1E-2</v>
      </c>
      <c r="C53" s="111">
        <f>'2'!C52</f>
        <v>0</v>
      </c>
      <c r="D53" s="220" t="str">
        <f t="shared" si="6"/>
        <v>Yes</v>
      </c>
      <c r="E53" s="125"/>
      <c r="F53" s="148" t="str">
        <f t="shared" si="0"/>
        <v>Texas</v>
      </c>
      <c r="G53" s="110" t="s">
        <v>1</v>
      </c>
      <c r="H53" s="113" t="s">
        <v>150</v>
      </c>
      <c r="I53" s="113" t="s">
        <v>150</v>
      </c>
      <c r="M53" s="11" t="s">
        <v>2</v>
      </c>
    </row>
    <row r="54" spans="1:13" ht="12.75" customHeight="1" x14ac:dyDescent="0.3">
      <c r="A54" s="41" t="s">
        <v>52</v>
      </c>
      <c r="B54" s="27">
        <f>'1B'!B54</f>
        <v>0.105</v>
      </c>
      <c r="C54" s="111">
        <f>'2'!C53</f>
        <v>0</v>
      </c>
      <c r="D54" s="220" t="str">
        <f t="shared" si="6"/>
        <v>Yes</v>
      </c>
      <c r="E54" s="125"/>
      <c r="F54" s="148" t="str">
        <f t="shared" si="0"/>
        <v>Utah</v>
      </c>
      <c r="G54" s="110" t="s">
        <v>1</v>
      </c>
      <c r="H54" s="113" t="s">
        <v>150</v>
      </c>
      <c r="I54" s="113" t="s">
        <v>150</v>
      </c>
    </row>
    <row r="55" spans="1:13" ht="12.75" customHeight="1" x14ac:dyDescent="0.3">
      <c r="A55" s="41" t="s">
        <v>53</v>
      </c>
      <c r="B55" s="27">
        <f>'1B'!B55</f>
        <v>0.35399999999999998</v>
      </c>
      <c r="C55" s="111">
        <f>'2'!C54</f>
        <v>1.0901162912271056E-2</v>
      </c>
      <c r="D55" s="220" t="str">
        <f t="shared" si="6"/>
        <v>Yes</v>
      </c>
      <c r="E55" s="125"/>
      <c r="F55" s="148" t="str">
        <f t="shared" si="0"/>
        <v>Vermont</v>
      </c>
      <c r="G55" s="27">
        <f>'1B'!G55</f>
        <v>0.79900000000000004</v>
      </c>
      <c r="H55" s="112">
        <f>'2'!G54</f>
        <v>0.31147416785173099</v>
      </c>
      <c r="I55" s="154" t="str">
        <f>IF((G55-H55)&lt;0, "No", "Yes")</f>
        <v>Yes</v>
      </c>
    </row>
    <row r="56" spans="1:13" ht="12.75" customHeight="1" x14ac:dyDescent="0.3">
      <c r="A56" s="41" t="s">
        <v>54</v>
      </c>
      <c r="B56" s="27">
        <f>'1B'!B56</f>
        <v>1.2E-2</v>
      </c>
      <c r="C56" s="111">
        <f>'2'!C55</f>
        <v>0</v>
      </c>
      <c r="D56" s="220" t="str">
        <f t="shared" si="6"/>
        <v>Yes</v>
      </c>
      <c r="E56" s="125"/>
      <c r="F56" s="148" t="str">
        <f t="shared" si="0"/>
        <v>Virgin Islands</v>
      </c>
      <c r="G56" s="110" t="s">
        <v>1</v>
      </c>
      <c r="H56" s="113" t="s">
        <v>150</v>
      </c>
      <c r="I56" s="113" t="s">
        <v>150</v>
      </c>
    </row>
    <row r="57" spans="1:13" ht="12.75" customHeight="1" x14ac:dyDescent="0.3">
      <c r="A57" s="41" t="s">
        <v>55</v>
      </c>
      <c r="B57" s="27">
        <f>'1B'!B57</f>
        <v>0.14499999999999999</v>
      </c>
      <c r="C57" s="111">
        <f>'2'!C56</f>
        <v>0</v>
      </c>
      <c r="D57" s="220" t="str">
        <f t="shared" si="6"/>
        <v>Yes</v>
      </c>
      <c r="E57" s="125"/>
      <c r="F57" s="148" t="str">
        <f t="shared" si="0"/>
        <v>Virginia</v>
      </c>
      <c r="G57" s="110" t="s">
        <v>1</v>
      </c>
      <c r="H57" s="113" t="s">
        <v>150</v>
      </c>
      <c r="I57" s="113" t="s">
        <v>150</v>
      </c>
    </row>
    <row r="58" spans="1:13" ht="18" customHeight="1" x14ac:dyDescent="0.3">
      <c r="A58" s="41" t="s">
        <v>56</v>
      </c>
      <c r="B58" s="27">
        <f>'1B'!B58</f>
        <v>0.34700000000000003</v>
      </c>
      <c r="C58" s="111">
        <f>'2'!C57</f>
        <v>0</v>
      </c>
      <c r="D58" s="220" t="str">
        <f>IF((B58-C58)&lt;0,"No","Yes")</f>
        <v>Yes</v>
      </c>
      <c r="E58" s="125"/>
      <c r="F58" s="148" t="str">
        <f t="shared" si="0"/>
        <v>Washington</v>
      </c>
      <c r="G58" s="27">
        <f>'1B'!G58</f>
        <v>0.58099999999999996</v>
      </c>
      <c r="H58" s="112">
        <f>'2'!G57</f>
        <v>0.3750175947558817</v>
      </c>
      <c r="I58" s="154" t="str">
        <f>IF((G58-H58)&lt;0, "No", "Yes")</f>
        <v>Yes</v>
      </c>
    </row>
    <row r="59" spans="1:13" ht="12.75" customHeight="1" x14ac:dyDescent="0.3">
      <c r="A59" s="41" t="s">
        <v>57</v>
      </c>
      <c r="B59" s="27">
        <f>'1B'!B59</f>
        <v>0.20800000000000002</v>
      </c>
      <c r="C59" s="111">
        <f>'2'!C58</f>
        <v>0</v>
      </c>
      <c r="D59" s="220" t="str">
        <f>IF((B59-C59)&lt;0,"No","Yes")</f>
        <v>Yes</v>
      </c>
      <c r="E59" s="125"/>
      <c r="F59" s="148" t="str">
        <f t="shared" si="0"/>
        <v>West Virginia</v>
      </c>
      <c r="G59" s="110" t="s">
        <v>1</v>
      </c>
      <c r="H59" s="113" t="s">
        <v>150</v>
      </c>
      <c r="I59" s="113" t="s">
        <v>150</v>
      </c>
    </row>
    <row r="60" spans="1:13" ht="12.75" customHeight="1" x14ac:dyDescent="0.3">
      <c r="A60" s="41" t="s">
        <v>58</v>
      </c>
      <c r="B60" s="27">
        <f>'1B'!B60</f>
        <v>0.36899999999999999</v>
      </c>
      <c r="C60" s="111">
        <f>'2'!C59</f>
        <v>7.5158131605597589E-2</v>
      </c>
      <c r="D60" s="220" t="str">
        <f>IF((B60-C60)&lt;0,"No","Yes")</f>
        <v>Yes</v>
      </c>
      <c r="E60" s="125"/>
      <c r="F60" s="148" t="str">
        <f t="shared" si="0"/>
        <v>Wisconsin</v>
      </c>
      <c r="G60" s="27">
        <f>'1B'!G60</f>
        <v>0.39899999999999997</v>
      </c>
      <c r="H60" s="112">
        <f>'2'!G59</f>
        <v>0.26915889647845037</v>
      </c>
      <c r="I60" s="154" t="str">
        <f>IF((G60-H60)&lt;0, "No", "Yes")</f>
        <v>Yes</v>
      </c>
    </row>
    <row r="61" spans="1:13" ht="12.75" customHeight="1" x14ac:dyDescent="0.3">
      <c r="A61" s="42" t="s">
        <v>59</v>
      </c>
      <c r="B61" s="28">
        <f>'1B'!B61</f>
        <v>0.73799999999999999</v>
      </c>
      <c r="C61" s="114">
        <f>'2'!C60</f>
        <v>0.5</v>
      </c>
      <c r="D61" s="221" t="str">
        <f>IF((B61-C61)&lt;0,"No","Yes")</f>
        <v>Yes</v>
      </c>
      <c r="E61" s="125"/>
      <c r="F61" s="150" t="str">
        <f t="shared" si="0"/>
        <v>Wyoming</v>
      </c>
      <c r="G61" s="28">
        <f>'1B'!G61</f>
        <v>0.70400000000000007</v>
      </c>
      <c r="H61" s="114">
        <f>'2'!G60</f>
        <v>0.9</v>
      </c>
      <c r="I61" s="155" t="str">
        <f>IF((G61-H61)&lt;0, "No", "Yes")</f>
        <v>No</v>
      </c>
    </row>
    <row r="62" spans="1:13" ht="12.5" customHeight="1" x14ac:dyDescent="0.25">
      <c r="A62" s="15" t="s">
        <v>80</v>
      </c>
      <c r="B62" s="229"/>
      <c r="C62" s="229"/>
      <c r="D62" s="229"/>
      <c r="E62" s="229"/>
      <c r="F62" s="229"/>
      <c r="G62" s="229"/>
      <c r="H62" s="229"/>
      <c r="I62" s="229"/>
    </row>
    <row r="63" spans="1:13" ht="14.15" customHeight="1" x14ac:dyDescent="0.25">
      <c r="A63" s="15" t="s">
        <v>252</v>
      </c>
      <c r="B63" s="229"/>
      <c r="C63" s="229"/>
      <c r="D63" s="229"/>
      <c r="E63" s="229"/>
      <c r="F63" s="229"/>
      <c r="G63" s="229"/>
      <c r="H63" s="229"/>
      <c r="I63" s="229"/>
    </row>
    <row r="64" spans="1:13" ht="12.75" customHeight="1" x14ac:dyDescent="0.25">
      <c r="A64" s="144" t="s">
        <v>251</v>
      </c>
    </row>
    <row r="65" spans="1:2" ht="12.75" customHeight="1" x14ac:dyDescent="0.3">
      <c r="A65" s="16" t="s">
        <v>2</v>
      </c>
      <c r="B65" s="17"/>
    </row>
  </sheetData>
  <phoneticPr fontId="0" type="noConversion"/>
  <conditionalFormatting sqref="D8">
    <cfRule type="expression" dxfId="23" priority="28" stopIfTrue="1">
      <formula>B8&lt;C8</formula>
    </cfRule>
  </conditionalFormatting>
  <conditionalFormatting sqref="D9:D17">
    <cfRule type="expression" dxfId="22" priority="27" stopIfTrue="1">
      <formula>B9&lt;C9</formula>
    </cfRule>
  </conditionalFormatting>
  <conditionalFormatting sqref="D18:D27">
    <cfRule type="expression" dxfId="21" priority="26" stopIfTrue="1">
      <formula>B18&lt;C18</formula>
    </cfRule>
  </conditionalFormatting>
  <conditionalFormatting sqref="D28:D37">
    <cfRule type="expression" dxfId="20" priority="25" stopIfTrue="1">
      <formula>B28&lt;C28</formula>
    </cfRule>
  </conditionalFormatting>
  <conditionalFormatting sqref="D38:D47">
    <cfRule type="expression" dxfId="19" priority="23" stopIfTrue="1">
      <formula>B38&lt;C38</formula>
    </cfRule>
  </conditionalFormatting>
  <conditionalFormatting sqref="D48:D57">
    <cfRule type="expression" dxfId="18" priority="22" stopIfTrue="1">
      <formula>B48&lt;C48</formula>
    </cfRule>
  </conditionalFormatting>
  <conditionalFormatting sqref="D58:D61">
    <cfRule type="expression" dxfId="17" priority="21" stopIfTrue="1">
      <formula>B58&lt;C58</formula>
    </cfRule>
  </conditionalFormatting>
  <conditionalFormatting sqref="I8">
    <cfRule type="expression" dxfId="16" priority="18" stopIfTrue="1">
      <formula>$H$8&gt;$G$8</formula>
    </cfRule>
  </conditionalFormatting>
  <conditionalFormatting sqref="I9">
    <cfRule type="expression" dxfId="15" priority="17" stopIfTrue="1">
      <formula>$H$9&gt;$G$9</formula>
    </cfRule>
  </conditionalFormatting>
  <conditionalFormatting sqref="I10">
    <cfRule type="expression" dxfId="14" priority="16" stopIfTrue="1">
      <formula>$H$10&gt;$G$10</formula>
    </cfRule>
  </conditionalFormatting>
  <conditionalFormatting sqref="I11">
    <cfRule type="expression" dxfId="13" priority="15" stopIfTrue="1">
      <formula>$H$11&gt;$G$11</formula>
    </cfRule>
  </conditionalFormatting>
  <conditionalFormatting sqref="I12">
    <cfRule type="expression" dxfId="12" priority="14" stopIfTrue="1">
      <formula>$H$12&gt;$G$12</formula>
    </cfRule>
  </conditionalFormatting>
  <conditionalFormatting sqref="I17">
    <cfRule type="expression" dxfId="11" priority="12" stopIfTrue="1">
      <formula>$H$17&gt;$G$17</formula>
    </cfRule>
  </conditionalFormatting>
  <conditionalFormatting sqref="I19">
    <cfRule type="expression" dxfId="10" priority="11" stopIfTrue="1">
      <formula>$H$19&gt;$G$19</formula>
    </cfRule>
  </conditionalFormatting>
  <conditionalFormatting sqref="I20">
    <cfRule type="expression" dxfId="9" priority="10" stopIfTrue="1">
      <formula>H20&gt;G20</formula>
    </cfRule>
  </conditionalFormatting>
  <conditionalFormatting sqref="I23">
    <cfRule type="expression" dxfId="8" priority="8" stopIfTrue="1">
      <formula>H23&gt;G23</formula>
    </cfRule>
  </conditionalFormatting>
  <conditionalFormatting sqref="I24">
    <cfRule type="expression" dxfId="7" priority="7" stopIfTrue="1">
      <formula>H24&gt;G24</formula>
    </cfRule>
  </conditionalFormatting>
  <conditionalFormatting sqref="I25">
    <cfRule type="expression" dxfId="6" priority="6" stopIfTrue="1">
      <formula>H25&gt;G25</formula>
    </cfRule>
  </conditionalFormatting>
  <conditionalFormatting sqref="I26">
    <cfRule type="expression" dxfId="5" priority="5" stopIfTrue="1">
      <formula>H26&gt;G26</formula>
    </cfRule>
  </conditionalFormatting>
  <conditionalFormatting sqref="I28">
    <cfRule type="expression" dxfId="4" priority="4" stopIfTrue="1">
      <formula>H28&gt;G28</formula>
    </cfRule>
  </conditionalFormatting>
  <conditionalFormatting sqref="I37 I35 I30">
    <cfRule type="expression" dxfId="3" priority="3" stopIfTrue="1">
      <formula>H30&gt;G30</formula>
    </cfRule>
  </conditionalFormatting>
  <conditionalFormatting sqref="I60:I61 I58 I55 I49 I46:I47 I44 I42 I40">
    <cfRule type="expression" dxfId="2" priority="2" stopIfTrue="1">
      <formula>H40&gt;G40</formula>
    </cfRule>
  </conditionalFormatting>
  <conditionalFormatting sqref="I52">
    <cfRule type="expression" dxfId="1" priority="1" stopIfTrue="1">
      <formula>H52&gt;G52</formula>
    </cfRule>
  </conditionalFormatting>
  <printOptions horizontalCentered="1" verticalCentered="1"/>
  <pageMargins left="0.25" right="0.25" top="0.25" bottom="0.25" header="0" footer="0"/>
  <pageSetup scale="8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63"/>
  <sheetViews>
    <sheetView topLeftCell="A49" zoomScaleNormal="100" zoomScaleSheetLayoutView="100" workbookViewId="0">
      <selection activeCell="D8" sqref="D8"/>
    </sheetView>
  </sheetViews>
  <sheetFormatPr defaultColWidth="9.08984375" defaultRowHeight="12.75" customHeight="1" x14ac:dyDescent="0.25"/>
  <cols>
    <col min="1" max="1" width="15.7265625" style="2" customWidth="1"/>
    <col min="2" max="2" width="11.6328125" style="2" customWidth="1"/>
    <col min="3" max="4" width="10.6328125" style="2" customWidth="1"/>
    <col min="5" max="5" width="1.6328125" style="10" hidden="1" customWidth="1"/>
    <col min="6" max="6" width="15.6328125" style="144" hidden="1" customWidth="1"/>
    <col min="7" max="7" width="11.6328125" style="2" customWidth="1"/>
    <col min="8" max="9" width="10.6328125" style="2" customWidth="1"/>
    <col min="10" max="16384" width="9.08984375" style="2"/>
  </cols>
  <sheetData>
    <row r="1" spans="1:17" s="109" customFormat="1" ht="12.75" customHeight="1" x14ac:dyDescent="0.3">
      <c r="A1" s="176" t="s">
        <v>185</v>
      </c>
      <c r="B1" s="176"/>
      <c r="C1" s="176"/>
      <c r="D1" s="176"/>
      <c r="E1" s="176"/>
      <c r="F1" s="176"/>
      <c r="G1" s="176"/>
      <c r="H1" s="176"/>
      <c r="I1" s="176"/>
    </row>
    <row r="2" spans="1:17" s="109" customFormat="1" ht="12.75" customHeight="1" x14ac:dyDescent="0.3">
      <c r="A2" s="176" t="s">
        <v>179</v>
      </c>
      <c r="B2" s="176"/>
      <c r="C2" s="176"/>
      <c r="D2" s="176"/>
      <c r="E2" s="176"/>
      <c r="F2" s="176"/>
      <c r="G2" s="176"/>
      <c r="H2" s="176"/>
      <c r="I2" s="176"/>
    </row>
    <row r="3" spans="1:17" ht="13" x14ac:dyDescent="0.3">
      <c r="A3" s="176" t="str">
        <f>'1A'!$A$3</f>
        <v>Fiscal Year 2021</v>
      </c>
      <c r="B3" s="176"/>
      <c r="C3" s="176"/>
      <c r="D3" s="176"/>
      <c r="E3" s="176"/>
      <c r="F3" s="176"/>
      <c r="G3" s="176"/>
      <c r="H3" s="176"/>
      <c r="I3" s="176"/>
      <c r="J3" s="6"/>
      <c r="K3" s="6"/>
      <c r="L3" s="6"/>
      <c r="Q3" s="7"/>
    </row>
    <row r="4" spans="1:17" s="187" customFormat="1" ht="20" customHeight="1" x14ac:dyDescent="0.25">
      <c r="A4" s="200" t="s">
        <v>270</v>
      </c>
      <c r="B4" s="188"/>
      <c r="C4" s="188"/>
      <c r="D4" s="188"/>
      <c r="E4" s="188"/>
      <c r="F4" s="188"/>
      <c r="G4" s="188"/>
      <c r="H4" s="188"/>
      <c r="I4" s="188"/>
    </row>
    <row r="5" spans="1:17" s="31" customFormat="1" ht="20" customHeight="1" x14ac:dyDescent="0.3">
      <c r="B5" s="191" t="s">
        <v>78</v>
      </c>
      <c r="C5" s="195"/>
      <c r="D5" s="195"/>
      <c r="E5" s="138"/>
      <c r="G5" s="191" t="s">
        <v>60</v>
      </c>
      <c r="H5" s="195"/>
      <c r="I5" s="195"/>
      <c r="J5" s="147"/>
    </row>
    <row r="6" spans="1:17" ht="15" customHeight="1" x14ac:dyDescent="0.3">
      <c r="A6" s="141" t="s">
        <v>0</v>
      </c>
      <c r="B6" s="141" t="s">
        <v>79</v>
      </c>
      <c r="C6" s="142" t="s">
        <v>124</v>
      </c>
      <c r="D6" s="142" t="s">
        <v>5</v>
      </c>
      <c r="E6" s="130"/>
      <c r="F6" s="145" t="s">
        <v>0</v>
      </c>
      <c r="G6" s="141" t="s">
        <v>79</v>
      </c>
      <c r="H6" s="142" t="s">
        <v>124</v>
      </c>
      <c r="I6" s="142" t="s">
        <v>5</v>
      </c>
    </row>
    <row r="7" spans="1:17" ht="12.75" customHeight="1" x14ac:dyDescent="0.3">
      <c r="A7" s="126" t="s">
        <v>3</v>
      </c>
      <c r="B7" s="127">
        <v>0.33600000000000002</v>
      </c>
      <c r="C7" s="127">
        <v>0.188</v>
      </c>
      <c r="D7" s="247">
        <v>0.69499999999999995</v>
      </c>
      <c r="E7" s="130"/>
      <c r="F7" s="148" t="str">
        <f t="shared" ref="F7:F61" si="0">A7</f>
        <v>United States</v>
      </c>
      <c r="G7" s="149">
        <v>0.379</v>
      </c>
      <c r="H7" s="149">
        <v>0.18600000000000003</v>
      </c>
      <c r="I7" s="149">
        <v>0.7659999999999999</v>
      </c>
    </row>
    <row r="8" spans="1:17" ht="18" customHeight="1" x14ac:dyDescent="0.3">
      <c r="A8" s="41" t="s">
        <v>7</v>
      </c>
      <c r="B8" s="73">
        <v>0.36899999999999999</v>
      </c>
      <c r="C8" s="73">
        <v>0.36899999999999999</v>
      </c>
      <c r="D8" s="92" t="s">
        <v>150</v>
      </c>
      <c r="E8" s="130"/>
      <c r="F8" s="148" t="str">
        <f t="shared" si="0"/>
        <v>Alabama</v>
      </c>
      <c r="G8" s="30">
        <v>0.55700000000000005</v>
      </c>
      <c r="H8" s="30">
        <v>0.55700000000000005</v>
      </c>
      <c r="I8" s="92" t="s">
        <v>150</v>
      </c>
    </row>
    <row r="9" spans="1:17" ht="12.75" customHeight="1" x14ac:dyDescent="0.3">
      <c r="A9" s="41" t="s">
        <v>8</v>
      </c>
      <c r="B9" s="73">
        <v>0.307</v>
      </c>
      <c r="C9" s="73">
        <v>0.307</v>
      </c>
      <c r="D9" s="92" t="s">
        <v>150</v>
      </c>
      <c r="E9" s="130"/>
      <c r="F9" s="148" t="str">
        <f t="shared" si="0"/>
        <v>Alaska</v>
      </c>
      <c r="G9" s="30">
        <v>0.40899999999999997</v>
      </c>
      <c r="H9" s="30">
        <v>0.40899999999999997</v>
      </c>
      <c r="I9" s="92" t="s">
        <v>150</v>
      </c>
      <c r="N9" s="9"/>
    </row>
    <row r="10" spans="1:17" ht="12.75" customHeight="1" x14ac:dyDescent="0.3">
      <c r="A10" s="41" t="s">
        <v>9</v>
      </c>
      <c r="B10" s="73">
        <v>0.11699999999999999</v>
      </c>
      <c r="C10" s="73">
        <v>0.11699999999999999</v>
      </c>
      <c r="D10" s="92" t="s">
        <v>150</v>
      </c>
      <c r="E10" s="130"/>
      <c r="F10" s="148" t="str">
        <f t="shared" si="0"/>
        <v>Arizona</v>
      </c>
      <c r="G10" s="30">
        <v>0.151</v>
      </c>
      <c r="H10" s="30">
        <v>0.151</v>
      </c>
      <c r="I10" s="92" t="s">
        <v>150</v>
      </c>
    </row>
    <row r="11" spans="1:17" ht="12.75" customHeight="1" x14ac:dyDescent="0.3">
      <c r="A11" s="41" t="s">
        <v>10</v>
      </c>
      <c r="B11" s="73">
        <v>0.14099999999999999</v>
      </c>
      <c r="C11" s="73">
        <v>0.14099999999999999</v>
      </c>
      <c r="D11" s="92" t="s">
        <v>150</v>
      </c>
      <c r="E11" s="130"/>
      <c r="F11" s="148" t="str">
        <f t="shared" si="0"/>
        <v>Arkansas</v>
      </c>
      <c r="G11" s="30">
        <v>0.17699999999999999</v>
      </c>
      <c r="H11" s="30">
        <v>0.17699999999999999</v>
      </c>
      <c r="I11" s="92" t="s">
        <v>150</v>
      </c>
    </row>
    <row r="12" spans="1:17" ht="12.75" customHeight="1" x14ac:dyDescent="0.3">
      <c r="A12" s="41" t="s">
        <v>11</v>
      </c>
      <c r="B12" s="73">
        <v>0.52100000000000002</v>
      </c>
      <c r="C12" s="73">
        <v>0.33299999999999996</v>
      </c>
      <c r="D12" s="73">
        <v>0.87400000000000011</v>
      </c>
      <c r="E12" s="130"/>
      <c r="F12" s="148" t="str">
        <f t="shared" si="0"/>
        <v>California</v>
      </c>
      <c r="G12" s="30">
        <v>0.22800000000000001</v>
      </c>
      <c r="H12" s="30">
        <v>0.22800000000000001</v>
      </c>
      <c r="I12" s="92" t="s">
        <v>150</v>
      </c>
    </row>
    <row r="13" spans="1:17" ht="12.75" customHeight="1" x14ac:dyDescent="0.3">
      <c r="A13" s="41" t="s">
        <v>12</v>
      </c>
      <c r="B13" s="73">
        <v>0.442</v>
      </c>
      <c r="C13" s="73">
        <v>0.442</v>
      </c>
      <c r="D13" s="92" t="s">
        <v>150</v>
      </c>
      <c r="E13" s="130"/>
      <c r="F13" s="148" t="str">
        <f t="shared" si="0"/>
        <v>Colorado</v>
      </c>
      <c r="G13" s="30" t="s">
        <v>1</v>
      </c>
      <c r="H13" s="92" t="s">
        <v>150</v>
      </c>
      <c r="I13" s="92" t="s">
        <v>150</v>
      </c>
      <c r="N13" s="2" t="s">
        <v>2</v>
      </c>
    </row>
    <row r="14" spans="1:17" ht="12.75" customHeight="1" x14ac:dyDescent="0.3">
      <c r="A14" s="41" t="s">
        <v>13</v>
      </c>
      <c r="B14" s="73">
        <v>3.4000000000000002E-2</v>
      </c>
      <c r="C14" s="73">
        <v>3.4000000000000002E-2</v>
      </c>
      <c r="D14" s="92" t="s">
        <v>150</v>
      </c>
      <c r="E14" s="130"/>
      <c r="F14" s="148" t="str">
        <f t="shared" si="0"/>
        <v xml:space="preserve">Connecticut </v>
      </c>
      <c r="G14" s="110" t="s">
        <v>1</v>
      </c>
      <c r="H14" s="92" t="s">
        <v>150</v>
      </c>
      <c r="I14" s="92" t="s">
        <v>150</v>
      </c>
    </row>
    <row r="15" spans="1:17" ht="12.75" customHeight="1" x14ac:dyDescent="0.3">
      <c r="A15" s="41" t="s">
        <v>14</v>
      </c>
      <c r="B15" s="73">
        <v>0.27600000000000002</v>
      </c>
      <c r="C15" s="73">
        <v>0.27600000000000002</v>
      </c>
      <c r="D15" s="92" t="s">
        <v>150</v>
      </c>
      <c r="E15" s="130"/>
      <c r="F15" s="148" t="str">
        <f t="shared" si="0"/>
        <v>Delaware</v>
      </c>
      <c r="G15" s="110" t="s">
        <v>1</v>
      </c>
      <c r="H15" s="92" t="s">
        <v>150</v>
      </c>
      <c r="I15" s="92" t="s">
        <v>150</v>
      </c>
      <c r="N15" s="9" t="s">
        <v>2</v>
      </c>
    </row>
    <row r="16" spans="1:17" ht="12.75" customHeight="1" x14ac:dyDescent="0.3">
      <c r="A16" s="41" t="s">
        <v>76</v>
      </c>
      <c r="B16" s="73">
        <v>0.15</v>
      </c>
      <c r="C16" s="73">
        <v>0.15</v>
      </c>
      <c r="D16" s="92" t="s">
        <v>150</v>
      </c>
      <c r="E16" s="130"/>
      <c r="F16" s="148" t="str">
        <f t="shared" si="0"/>
        <v>District of Col.</v>
      </c>
      <c r="G16" s="110" t="s">
        <v>1</v>
      </c>
      <c r="H16" s="92" t="s">
        <v>150</v>
      </c>
      <c r="I16" s="92" t="s">
        <v>150</v>
      </c>
    </row>
    <row r="17" spans="1:14" ht="12.75" customHeight="1" x14ac:dyDescent="0.3">
      <c r="A17" s="41" t="s">
        <v>15</v>
      </c>
      <c r="B17" s="73">
        <v>3.7000000000000005E-2</v>
      </c>
      <c r="C17" s="73">
        <v>3.7000000000000005E-2</v>
      </c>
      <c r="D17" s="92" t="s">
        <v>150</v>
      </c>
      <c r="E17" s="130"/>
      <c r="F17" s="148" t="str">
        <f t="shared" si="0"/>
        <v>Florida</v>
      </c>
      <c r="G17" s="30">
        <v>0.01</v>
      </c>
      <c r="H17" s="30">
        <v>0.01</v>
      </c>
      <c r="I17" s="92" t="s">
        <v>150</v>
      </c>
    </row>
    <row r="18" spans="1:14" ht="18" customHeight="1" x14ac:dyDescent="0.3">
      <c r="A18" s="41" t="s">
        <v>61</v>
      </c>
      <c r="B18" s="73">
        <v>4.5999999999999999E-2</v>
      </c>
      <c r="C18" s="73">
        <v>4.5999999999999999E-2</v>
      </c>
      <c r="D18" s="92" t="s">
        <v>150</v>
      </c>
      <c r="E18" s="130"/>
      <c r="F18" s="148" t="str">
        <f t="shared" si="0"/>
        <v xml:space="preserve">Georgia </v>
      </c>
      <c r="G18" s="30" t="s">
        <v>1</v>
      </c>
      <c r="H18" s="128"/>
      <c r="I18" s="92" t="s">
        <v>150</v>
      </c>
    </row>
    <row r="19" spans="1:14" ht="12.75" customHeight="1" x14ac:dyDescent="0.3">
      <c r="A19" s="41" t="s">
        <v>17</v>
      </c>
      <c r="B19" s="73">
        <v>2.8999999999999998E-2</v>
      </c>
      <c r="C19" s="73">
        <v>2.8999999999999998E-2</v>
      </c>
      <c r="D19" s="92" t="s">
        <v>150</v>
      </c>
      <c r="E19" s="130"/>
      <c r="F19" s="148" t="str">
        <f t="shared" si="0"/>
        <v>Guam</v>
      </c>
      <c r="G19" s="30">
        <v>6.0000000000000001E-3</v>
      </c>
      <c r="H19" s="30">
        <v>6.0000000000000001E-3</v>
      </c>
      <c r="I19" s="92" t="s">
        <v>150</v>
      </c>
    </row>
    <row r="20" spans="1:14" ht="12.75" customHeight="1" x14ac:dyDescent="0.3">
      <c r="A20" s="41" t="s">
        <v>18</v>
      </c>
      <c r="B20" s="73">
        <v>0.109</v>
      </c>
      <c r="C20" s="73">
        <v>0.109</v>
      </c>
      <c r="D20" s="92" t="s">
        <v>150</v>
      </c>
      <c r="E20" s="130"/>
      <c r="F20" s="148" t="str">
        <f t="shared" si="0"/>
        <v>Hawaii</v>
      </c>
      <c r="G20" s="132">
        <v>0.124</v>
      </c>
      <c r="H20" s="30">
        <v>0.124</v>
      </c>
      <c r="I20" s="92" t="s">
        <v>150</v>
      </c>
    </row>
    <row r="21" spans="1:14" ht="12.75" customHeight="1" x14ac:dyDescent="0.3">
      <c r="A21" s="41" t="s">
        <v>19</v>
      </c>
      <c r="B21" s="73">
        <v>0.71400000000000008</v>
      </c>
      <c r="C21" s="73">
        <v>0.71400000000000008</v>
      </c>
      <c r="D21" s="92" t="s">
        <v>150</v>
      </c>
      <c r="E21" s="130"/>
      <c r="F21" s="148" t="str">
        <f t="shared" si="0"/>
        <v>Idaho</v>
      </c>
      <c r="G21" s="110" t="s">
        <v>1</v>
      </c>
      <c r="H21" s="92" t="s">
        <v>150</v>
      </c>
      <c r="I21" s="92" t="s">
        <v>150</v>
      </c>
    </row>
    <row r="22" spans="1:14" ht="12.75" customHeight="1" x14ac:dyDescent="0.3">
      <c r="A22" s="41" t="s">
        <v>62</v>
      </c>
      <c r="B22" s="73">
        <v>0.56000000000000005</v>
      </c>
      <c r="C22" s="73">
        <v>0.56000000000000005</v>
      </c>
      <c r="D22" s="92" t="s">
        <v>150</v>
      </c>
      <c r="E22" s="130"/>
      <c r="F22" s="148" t="str">
        <f t="shared" si="0"/>
        <v xml:space="preserve">Illinois </v>
      </c>
      <c r="G22" s="110" t="s">
        <v>1</v>
      </c>
      <c r="H22" s="92" t="s">
        <v>150</v>
      </c>
      <c r="I22" s="92" t="s">
        <v>150</v>
      </c>
    </row>
    <row r="23" spans="1:14" ht="12.75" customHeight="1" x14ac:dyDescent="0.3">
      <c r="A23" s="41" t="s">
        <v>21</v>
      </c>
      <c r="B23" s="73">
        <v>0.126</v>
      </c>
      <c r="C23" s="73">
        <v>0.107</v>
      </c>
      <c r="D23" s="73">
        <v>0.65300000000000002</v>
      </c>
      <c r="E23" s="130"/>
      <c r="F23" s="148" t="str">
        <f t="shared" si="0"/>
        <v>Indiana</v>
      </c>
      <c r="G23" s="30">
        <v>0.16600000000000001</v>
      </c>
      <c r="H23" s="30">
        <v>0.15</v>
      </c>
      <c r="I23" s="30">
        <v>0.50600000000000001</v>
      </c>
    </row>
    <row r="24" spans="1:14" ht="12.75" customHeight="1" x14ac:dyDescent="0.3">
      <c r="A24" s="41" t="s">
        <v>22</v>
      </c>
      <c r="B24" s="73">
        <v>0.13100000000000001</v>
      </c>
      <c r="C24" s="73">
        <v>0.13100000000000001</v>
      </c>
      <c r="D24" s="92" t="s">
        <v>150</v>
      </c>
      <c r="E24" s="130"/>
      <c r="F24" s="148" t="str">
        <f t="shared" si="0"/>
        <v>Iowa</v>
      </c>
      <c r="G24" s="30">
        <v>0.107</v>
      </c>
      <c r="H24" s="30">
        <v>0.107</v>
      </c>
      <c r="I24" s="92" t="s">
        <v>150</v>
      </c>
    </row>
    <row r="25" spans="1:14" ht="12.75" customHeight="1" x14ac:dyDescent="0.3">
      <c r="A25" s="41" t="s">
        <v>23</v>
      </c>
      <c r="B25" s="73">
        <v>0.28699999999999998</v>
      </c>
      <c r="C25" s="73">
        <v>0.28699999999999998</v>
      </c>
      <c r="D25" s="92" t="s">
        <v>150</v>
      </c>
      <c r="E25" s="130"/>
      <c r="F25" s="148" t="str">
        <f t="shared" si="0"/>
        <v>Kansas</v>
      </c>
      <c r="G25" s="30">
        <v>0.315</v>
      </c>
      <c r="H25" s="30">
        <v>0.315</v>
      </c>
      <c r="I25" s="92" t="s">
        <v>150</v>
      </c>
    </row>
    <row r="26" spans="1:14" ht="12.75" customHeight="1" x14ac:dyDescent="0.3">
      <c r="A26" s="41" t="s">
        <v>24</v>
      </c>
      <c r="B26" s="73">
        <v>0.20600000000000002</v>
      </c>
      <c r="C26" s="73">
        <v>0.20600000000000002</v>
      </c>
      <c r="D26" s="92" t="s">
        <v>150</v>
      </c>
      <c r="E26" s="130"/>
      <c r="F26" s="148" t="str">
        <f t="shared" si="0"/>
        <v>Kentucky</v>
      </c>
      <c r="G26" s="30">
        <v>0.32500000000000001</v>
      </c>
      <c r="H26" s="30">
        <v>0.32500000000000001</v>
      </c>
      <c r="I26" s="92" t="s">
        <v>150</v>
      </c>
    </row>
    <row r="27" spans="1:14" ht="12.75" customHeight="1" x14ac:dyDescent="0.3">
      <c r="A27" s="41" t="s">
        <v>63</v>
      </c>
      <c r="B27" s="73">
        <v>5.0000000000000001E-3</v>
      </c>
      <c r="C27" s="73">
        <v>5.0000000000000001E-3</v>
      </c>
      <c r="D27" s="92" t="s">
        <v>150</v>
      </c>
      <c r="E27" s="130"/>
      <c r="F27" s="148" t="str">
        <f t="shared" si="0"/>
        <v xml:space="preserve">Louisiana </v>
      </c>
      <c r="G27" s="110" t="s">
        <v>1</v>
      </c>
      <c r="H27" s="92" t="s">
        <v>150</v>
      </c>
      <c r="I27" s="92" t="s">
        <v>150</v>
      </c>
    </row>
    <row r="28" spans="1:14" ht="18" customHeight="1" x14ac:dyDescent="0.3">
      <c r="A28" s="41" t="s">
        <v>26</v>
      </c>
      <c r="B28" s="73">
        <v>0.79700000000000004</v>
      </c>
      <c r="C28" s="73">
        <v>0.161</v>
      </c>
      <c r="D28" s="73">
        <v>0.94799999999999995</v>
      </c>
      <c r="E28" s="130"/>
      <c r="F28" s="148" t="str">
        <f t="shared" si="0"/>
        <v>Maine</v>
      </c>
      <c r="G28" s="30">
        <v>0.91599999999999993</v>
      </c>
      <c r="H28" s="30">
        <v>0.20600000000000002</v>
      </c>
      <c r="I28" s="30">
        <v>0.96799999999999997</v>
      </c>
    </row>
    <row r="29" spans="1:14" ht="12.75" customHeight="1" x14ac:dyDescent="0.3">
      <c r="A29" s="41" t="s">
        <v>64</v>
      </c>
      <c r="B29" s="73">
        <v>3.2000000000000001E-2</v>
      </c>
      <c r="C29" s="73">
        <v>3.2000000000000001E-2</v>
      </c>
      <c r="D29" s="73">
        <v>2.4E-2</v>
      </c>
      <c r="E29" s="130"/>
      <c r="F29" s="148" t="str">
        <f t="shared" si="0"/>
        <v xml:space="preserve">Maryland </v>
      </c>
      <c r="G29" s="110" t="s">
        <v>1</v>
      </c>
      <c r="H29" s="92" t="s">
        <v>150</v>
      </c>
      <c r="I29" s="92" t="s">
        <v>150</v>
      </c>
      <c r="N29" s="9"/>
    </row>
    <row r="30" spans="1:14" ht="12.75" customHeight="1" x14ac:dyDescent="0.3">
      <c r="A30" s="41" t="s">
        <v>65</v>
      </c>
      <c r="B30" s="73">
        <v>0.53799999999999992</v>
      </c>
      <c r="C30" s="73">
        <v>4.2000000000000003E-2</v>
      </c>
      <c r="D30" s="73">
        <v>0.99099999999999999</v>
      </c>
      <c r="E30" s="130"/>
      <c r="F30" s="148" t="str">
        <f t="shared" si="0"/>
        <v xml:space="preserve">Massachusetts </v>
      </c>
      <c r="G30" s="30">
        <v>0.91400000000000003</v>
      </c>
      <c r="H30" s="27">
        <v>0</v>
      </c>
      <c r="I30" s="27">
        <v>0.91400000000000003</v>
      </c>
    </row>
    <row r="31" spans="1:14" ht="12.75" customHeight="1" x14ac:dyDescent="0.3">
      <c r="A31" s="41" t="s">
        <v>66</v>
      </c>
      <c r="B31" s="73">
        <v>0.252</v>
      </c>
      <c r="C31" s="73">
        <v>0.252</v>
      </c>
      <c r="D31" s="92" t="s">
        <v>150</v>
      </c>
      <c r="E31" s="130"/>
      <c r="F31" s="148" t="str">
        <f t="shared" si="0"/>
        <v xml:space="preserve">Michigan </v>
      </c>
      <c r="G31" s="110" t="s">
        <v>1</v>
      </c>
      <c r="H31" s="92" t="s">
        <v>150</v>
      </c>
      <c r="I31" s="92" t="s">
        <v>150</v>
      </c>
    </row>
    <row r="32" spans="1:14" ht="12.75" customHeight="1" x14ac:dyDescent="0.3">
      <c r="A32" s="41" t="s">
        <v>67</v>
      </c>
      <c r="B32" s="73">
        <v>0.14899999999999999</v>
      </c>
      <c r="C32" s="73">
        <v>0.14899999999999999</v>
      </c>
      <c r="D32" s="92" t="s">
        <v>150</v>
      </c>
      <c r="E32" s="130"/>
      <c r="F32" s="148" t="str">
        <f t="shared" si="0"/>
        <v xml:space="preserve">Minnesota </v>
      </c>
      <c r="G32" s="110" t="s">
        <v>1</v>
      </c>
      <c r="H32" s="92" t="s">
        <v>150</v>
      </c>
      <c r="I32" s="92" t="s">
        <v>150</v>
      </c>
    </row>
    <row r="33" spans="1:9" ht="12.75" customHeight="1" x14ac:dyDescent="0.3">
      <c r="A33" s="41" t="s">
        <v>68</v>
      </c>
      <c r="B33" s="73">
        <v>0.41700000000000004</v>
      </c>
      <c r="C33" s="73">
        <v>0.41700000000000004</v>
      </c>
      <c r="D33" s="92" t="s">
        <v>150</v>
      </c>
      <c r="E33" s="130"/>
      <c r="F33" s="148" t="str">
        <f t="shared" si="0"/>
        <v xml:space="preserve">Mississippi </v>
      </c>
      <c r="G33" s="110" t="s">
        <v>1</v>
      </c>
      <c r="H33" s="92" t="s">
        <v>150</v>
      </c>
      <c r="I33" s="92" t="s">
        <v>150</v>
      </c>
    </row>
    <row r="34" spans="1:9" ht="12.75" customHeight="1" x14ac:dyDescent="0.3">
      <c r="A34" s="41" t="s">
        <v>69</v>
      </c>
      <c r="B34" s="73">
        <v>0.17399999999999999</v>
      </c>
      <c r="C34" s="73">
        <v>9.8000000000000004E-2</v>
      </c>
      <c r="D34" s="73">
        <v>0.48100000000000004</v>
      </c>
      <c r="E34" s="130"/>
      <c r="F34" s="148" t="str">
        <f t="shared" si="0"/>
        <v xml:space="preserve">Missouri </v>
      </c>
      <c r="G34" s="110" t="s">
        <v>1</v>
      </c>
      <c r="H34" s="92" t="s">
        <v>150</v>
      </c>
      <c r="I34" s="92" t="s">
        <v>150</v>
      </c>
    </row>
    <row r="35" spans="1:9" ht="12.75" customHeight="1" x14ac:dyDescent="0.3">
      <c r="A35" s="41" t="s">
        <v>33</v>
      </c>
      <c r="B35" s="73">
        <v>0.36299999999999999</v>
      </c>
      <c r="C35" s="73">
        <v>0.36299999999999999</v>
      </c>
      <c r="D35" s="92" t="s">
        <v>150</v>
      </c>
      <c r="E35" s="130"/>
      <c r="F35" s="148" t="str">
        <f t="shared" si="0"/>
        <v>Montana</v>
      </c>
      <c r="G35" s="30">
        <v>0.38500000000000001</v>
      </c>
      <c r="H35" s="30">
        <v>0.38500000000000001</v>
      </c>
      <c r="I35" s="92" t="s">
        <v>150</v>
      </c>
    </row>
    <row r="36" spans="1:9" ht="12.75" customHeight="1" x14ac:dyDescent="0.3">
      <c r="A36" s="41" t="s">
        <v>70</v>
      </c>
      <c r="B36" s="73">
        <v>9.6000000000000002E-2</v>
      </c>
      <c r="C36" s="73">
        <v>8.1000000000000003E-2</v>
      </c>
      <c r="D36" s="73">
        <v>0.14400000000000002</v>
      </c>
      <c r="E36" s="130"/>
      <c r="F36" s="148" t="str">
        <f t="shared" si="0"/>
        <v xml:space="preserve">Nebraska </v>
      </c>
      <c r="G36" s="110" t="s">
        <v>1</v>
      </c>
      <c r="H36" s="92" t="s">
        <v>150</v>
      </c>
      <c r="I36" s="92" t="s">
        <v>150</v>
      </c>
    </row>
    <row r="37" spans="1:9" ht="12.75" customHeight="1" x14ac:dyDescent="0.3">
      <c r="A37" s="41" t="s">
        <v>35</v>
      </c>
      <c r="B37" s="73">
        <v>0.22800000000000001</v>
      </c>
      <c r="C37" s="73">
        <v>0.22800000000000001</v>
      </c>
      <c r="D37" s="92" t="s">
        <v>150</v>
      </c>
      <c r="E37" s="130"/>
      <c r="F37" s="148" t="str">
        <f t="shared" si="0"/>
        <v>Nevada</v>
      </c>
      <c r="G37" s="30">
        <v>0.28999999999999998</v>
      </c>
      <c r="H37" s="30">
        <v>0.28999999999999998</v>
      </c>
      <c r="I37" s="92" t="s">
        <v>150</v>
      </c>
    </row>
    <row r="38" spans="1:9" ht="18" customHeight="1" x14ac:dyDescent="0.3">
      <c r="A38" s="41" t="s">
        <v>71</v>
      </c>
      <c r="B38" s="73">
        <v>0.58899999999999997</v>
      </c>
      <c r="C38" s="73">
        <v>0.255</v>
      </c>
      <c r="D38" s="73">
        <v>0.84900000000000009</v>
      </c>
      <c r="E38" s="130"/>
      <c r="F38" s="148" t="str">
        <f t="shared" si="0"/>
        <v xml:space="preserve">New Hampshire </v>
      </c>
      <c r="G38" s="110" t="s">
        <v>1</v>
      </c>
      <c r="H38" s="128"/>
      <c r="I38" s="92" t="s">
        <v>150</v>
      </c>
    </row>
    <row r="39" spans="1:9" ht="12.75" customHeight="1" x14ac:dyDescent="0.3">
      <c r="A39" s="41" t="s">
        <v>72</v>
      </c>
      <c r="B39" s="73">
        <v>4.2999999999999997E-2</v>
      </c>
      <c r="C39" s="73">
        <v>4.2999999999999997E-2</v>
      </c>
      <c r="D39" s="92" t="s">
        <v>150</v>
      </c>
      <c r="E39" s="130"/>
      <c r="F39" s="148" t="str">
        <f t="shared" si="0"/>
        <v xml:space="preserve">New Jersey </v>
      </c>
      <c r="G39" s="132">
        <v>0.95900000000000007</v>
      </c>
      <c r="H39" s="27">
        <v>0.95900000000000007</v>
      </c>
      <c r="I39" s="92" t="s">
        <v>150</v>
      </c>
    </row>
    <row r="40" spans="1:9" ht="12.75" customHeight="1" x14ac:dyDescent="0.3">
      <c r="A40" s="41" t="s">
        <v>38</v>
      </c>
      <c r="B40" s="73">
        <v>7.2000000000000008E-2</v>
      </c>
      <c r="C40" s="73">
        <v>7.2000000000000008E-2</v>
      </c>
      <c r="D40" s="92" t="s">
        <v>150</v>
      </c>
      <c r="E40" s="130"/>
      <c r="F40" s="148" t="str">
        <f t="shared" si="0"/>
        <v>New Mexico</v>
      </c>
      <c r="G40" s="30">
        <v>8.5000000000000006E-2</v>
      </c>
      <c r="H40" s="30">
        <v>8.5000000000000006E-2</v>
      </c>
      <c r="I40" s="92" t="s">
        <v>150</v>
      </c>
    </row>
    <row r="41" spans="1:9" ht="12.75" customHeight="1" x14ac:dyDescent="0.3">
      <c r="A41" s="41" t="s">
        <v>73</v>
      </c>
      <c r="B41" s="73">
        <v>0.10300000000000001</v>
      </c>
      <c r="C41" s="73">
        <v>8.900000000000001E-2</v>
      </c>
      <c r="D41" s="73">
        <v>0.122</v>
      </c>
      <c r="E41" s="130"/>
      <c r="F41" s="148" t="str">
        <f t="shared" si="0"/>
        <v xml:space="preserve">New York </v>
      </c>
      <c r="G41" s="110" t="s">
        <v>1</v>
      </c>
      <c r="H41" s="128"/>
      <c r="I41" s="92" t="s">
        <v>150</v>
      </c>
    </row>
    <row r="42" spans="1:9" ht="12.75" customHeight="1" x14ac:dyDescent="0.3">
      <c r="A42" s="41" t="s">
        <v>40</v>
      </c>
      <c r="B42" s="73">
        <v>4.7E-2</v>
      </c>
      <c r="C42" s="73">
        <v>4.7E-2</v>
      </c>
      <c r="D42" s="92" t="s">
        <v>150</v>
      </c>
      <c r="E42" s="130"/>
      <c r="F42" s="148" t="str">
        <f t="shared" si="0"/>
        <v>North Carolina</v>
      </c>
      <c r="G42" s="30">
        <v>9.6999999999999989E-2</v>
      </c>
      <c r="H42" s="30">
        <v>9.6999999999999989E-2</v>
      </c>
      <c r="I42" s="92" t="s">
        <v>150</v>
      </c>
    </row>
    <row r="43" spans="1:9" ht="12.75" customHeight="1" x14ac:dyDescent="0.3">
      <c r="A43" s="41" t="s">
        <v>41</v>
      </c>
      <c r="B43" s="73">
        <v>8.5000000000000006E-2</v>
      </c>
      <c r="C43" s="73">
        <v>8.5000000000000006E-2</v>
      </c>
      <c r="D43" s="92" t="s">
        <v>150</v>
      </c>
      <c r="E43" s="130"/>
      <c r="F43" s="148" t="str">
        <f t="shared" si="0"/>
        <v>North Dakota</v>
      </c>
      <c r="G43" s="110" t="s">
        <v>1</v>
      </c>
      <c r="H43" s="128"/>
      <c r="I43" s="92" t="s">
        <v>150</v>
      </c>
    </row>
    <row r="44" spans="1:9" ht="12.75" customHeight="1" x14ac:dyDescent="0.3">
      <c r="A44" s="41" t="s">
        <v>42</v>
      </c>
      <c r="B44" s="73">
        <v>0.31900000000000001</v>
      </c>
      <c r="C44" s="73">
        <v>0.31900000000000001</v>
      </c>
      <c r="D44" s="92" t="s">
        <v>150</v>
      </c>
      <c r="E44" s="130"/>
      <c r="F44" s="148" t="str">
        <f t="shared" si="0"/>
        <v>Ohio</v>
      </c>
      <c r="G44" s="30">
        <v>0.29600000000000004</v>
      </c>
      <c r="H44" s="30">
        <v>0.29600000000000004</v>
      </c>
      <c r="I44" s="92" t="s">
        <v>150</v>
      </c>
    </row>
    <row r="45" spans="1:9" ht="12.75" customHeight="1" x14ac:dyDescent="0.3">
      <c r="A45" s="41" t="s">
        <v>74</v>
      </c>
      <c r="B45" s="73">
        <v>0.13699999999999998</v>
      </c>
      <c r="C45" s="73">
        <v>0.13699999999999998</v>
      </c>
      <c r="D45" s="92" t="s">
        <v>150</v>
      </c>
      <c r="E45" s="130"/>
      <c r="F45" s="148" t="str">
        <f t="shared" si="0"/>
        <v xml:space="preserve">Oklahoma </v>
      </c>
      <c r="G45" s="110" t="s">
        <v>1</v>
      </c>
      <c r="H45" s="92" t="s">
        <v>150</v>
      </c>
      <c r="I45" s="92" t="s">
        <v>150</v>
      </c>
    </row>
    <row r="46" spans="1:9" ht="12.75" customHeight="1" x14ac:dyDescent="0.3">
      <c r="A46" s="41" t="s">
        <v>44</v>
      </c>
      <c r="B46" s="73">
        <v>0.34100000000000003</v>
      </c>
      <c r="C46" s="73">
        <v>4.0000000000000001E-3</v>
      </c>
      <c r="D46" s="73">
        <v>0.63900000000000001</v>
      </c>
      <c r="E46" s="130"/>
      <c r="F46" s="148" t="str">
        <f t="shared" si="0"/>
        <v>Oregon</v>
      </c>
      <c r="G46" s="30">
        <v>0.67799999999999994</v>
      </c>
      <c r="H46" s="128"/>
      <c r="I46" s="30">
        <v>0.67799999999999994</v>
      </c>
    </row>
    <row r="47" spans="1:9" ht="12.75" customHeight="1" x14ac:dyDescent="0.3">
      <c r="A47" s="41" t="s">
        <v>45</v>
      </c>
      <c r="B47" s="73">
        <v>0.113</v>
      </c>
      <c r="C47" s="73">
        <v>0.113</v>
      </c>
      <c r="D47" s="92" t="s">
        <v>150</v>
      </c>
      <c r="E47" s="130"/>
      <c r="F47" s="148" t="str">
        <f t="shared" si="0"/>
        <v>Pennsylvania</v>
      </c>
      <c r="G47" s="30">
        <v>0.34</v>
      </c>
      <c r="H47" s="30">
        <v>0.34</v>
      </c>
      <c r="I47" s="92" t="s">
        <v>150</v>
      </c>
    </row>
    <row r="48" spans="1:9" ht="18" customHeight="1" x14ac:dyDescent="0.3">
      <c r="A48" s="41" t="s">
        <v>46</v>
      </c>
      <c r="B48" s="73">
        <v>6.0000000000000001E-3</v>
      </c>
      <c r="C48" s="73">
        <v>6.0000000000000001E-3</v>
      </c>
      <c r="D48" s="92" t="s">
        <v>150</v>
      </c>
      <c r="E48" s="130"/>
      <c r="F48" s="148" t="str">
        <f t="shared" si="0"/>
        <v>Puerto Rico</v>
      </c>
      <c r="G48" s="110" t="s">
        <v>1</v>
      </c>
      <c r="H48" s="92" t="s">
        <v>150</v>
      </c>
      <c r="I48" s="92" t="s">
        <v>150</v>
      </c>
    </row>
    <row r="49" spans="1:14" ht="12.75" customHeight="1" x14ac:dyDescent="0.3">
      <c r="A49" s="41" t="s">
        <v>47</v>
      </c>
      <c r="B49" s="73">
        <v>6.5000000000000002E-2</v>
      </c>
      <c r="C49" s="73">
        <v>6.5000000000000002E-2</v>
      </c>
      <c r="D49" s="92" t="s">
        <v>150</v>
      </c>
      <c r="E49" s="130"/>
      <c r="F49" s="148" t="str">
        <f t="shared" si="0"/>
        <v>Rhode Island</v>
      </c>
      <c r="G49" s="30">
        <v>6.8000000000000005E-2</v>
      </c>
      <c r="H49" s="30">
        <v>6.8000000000000005E-2</v>
      </c>
      <c r="I49" s="92" t="s">
        <v>150</v>
      </c>
    </row>
    <row r="50" spans="1:14" ht="12.75" customHeight="1" x14ac:dyDescent="0.3">
      <c r="A50" s="41" t="s">
        <v>48</v>
      </c>
      <c r="B50" s="73">
        <v>0.09</v>
      </c>
      <c r="C50" s="73">
        <v>0.09</v>
      </c>
      <c r="D50" s="92" t="s">
        <v>150</v>
      </c>
      <c r="E50" s="130"/>
      <c r="F50" s="148" t="str">
        <f t="shared" si="0"/>
        <v>South Carolina</v>
      </c>
      <c r="G50" s="110" t="s">
        <v>1</v>
      </c>
      <c r="H50" s="92" t="s">
        <v>150</v>
      </c>
      <c r="I50" s="92" t="s">
        <v>150</v>
      </c>
    </row>
    <row r="51" spans="1:14" ht="12.75" customHeight="1" x14ac:dyDescent="0.3">
      <c r="A51" s="41" t="s">
        <v>49</v>
      </c>
      <c r="B51" s="73">
        <v>0.58799999999999997</v>
      </c>
      <c r="C51" s="73">
        <v>0.58799999999999997</v>
      </c>
      <c r="D51" s="92" t="s">
        <v>150</v>
      </c>
      <c r="E51" s="130"/>
      <c r="F51" s="148" t="str">
        <f t="shared" si="0"/>
        <v>South Dakota</v>
      </c>
      <c r="G51" s="110" t="s">
        <v>1</v>
      </c>
      <c r="H51" s="92" t="s">
        <v>150</v>
      </c>
      <c r="I51" s="92" t="s">
        <v>150</v>
      </c>
      <c r="J51" s="96"/>
    </row>
    <row r="52" spans="1:14" ht="12.75" customHeight="1" x14ac:dyDescent="0.3">
      <c r="A52" s="41" t="s">
        <v>50</v>
      </c>
      <c r="B52" s="73">
        <v>0.248</v>
      </c>
      <c r="C52" s="73">
        <v>0.248</v>
      </c>
      <c r="D52" s="92" t="s">
        <v>150</v>
      </c>
      <c r="E52" s="130"/>
      <c r="F52" s="148" t="str">
        <f t="shared" si="0"/>
        <v>Tennessee</v>
      </c>
      <c r="G52" s="30">
        <v>0.24</v>
      </c>
      <c r="H52" s="30">
        <v>0.24</v>
      </c>
      <c r="I52" s="92" t="s">
        <v>150</v>
      </c>
      <c r="J52" s="5"/>
    </row>
    <row r="53" spans="1:14" ht="12.75" customHeight="1" x14ac:dyDescent="0.3">
      <c r="A53" s="41" t="s">
        <v>51</v>
      </c>
      <c r="B53" s="73">
        <v>3.1E-2</v>
      </c>
      <c r="C53" s="73">
        <v>3.1E-2</v>
      </c>
      <c r="D53" s="92" t="s">
        <v>150</v>
      </c>
      <c r="E53" s="130"/>
      <c r="F53" s="148" t="str">
        <f t="shared" si="0"/>
        <v>Texas</v>
      </c>
      <c r="G53" s="110" t="s">
        <v>1</v>
      </c>
      <c r="H53" s="92" t="s">
        <v>150</v>
      </c>
      <c r="I53" s="92" t="s">
        <v>150</v>
      </c>
      <c r="J53" s="5"/>
      <c r="N53" s="9"/>
    </row>
    <row r="54" spans="1:14" ht="12.75" customHeight="1" x14ac:dyDescent="0.3">
      <c r="A54" s="41" t="s">
        <v>52</v>
      </c>
      <c r="B54" s="73">
        <v>0.105</v>
      </c>
      <c r="C54" s="73">
        <v>6.4000000000000001E-2</v>
      </c>
      <c r="D54" s="73">
        <v>0.439</v>
      </c>
      <c r="E54" s="130"/>
      <c r="F54" s="148" t="str">
        <f t="shared" si="0"/>
        <v>Utah</v>
      </c>
      <c r="G54" s="110" t="s">
        <v>1</v>
      </c>
      <c r="H54" s="92" t="s">
        <v>150</v>
      </c>
      <c r="I54" s="92" t="s">
        <v>150</v>
      </c>
    </row>
    <row r="55" spans="1:14" ht="12.75" customHeight="1" x14ac:dyDescent="0.3">
      <c r="A55" s="41" t="s">
        <v>53</v>
      </c>
      <c r="B55" s="73">
        <v>0.35399999999999998</v>
      </c>
      <c r="C55" s="73">
        <v>6.7000000000000004E-2</v>
      </c>
      <c r="D55" s="73">
        <v>0.94900000000000007</v>
      </c>
      <c r="E55" s="130"/>
      <c r="F55" s="148" t="str">
        <f t="shared" si="0"/>
        <v>Vermont</v>
      </c>
      <c r="G55" s="30">
        <v>0.79900000000000004</v>
      </c>
      <c r="H55" s="30">
        <v>0.04</v>
      </c>
      <c r="I55" s="30">
        <v>0.97</v>
      </c>
    </row>
    <row r="56" spans="1:14" ht="12.75" customHeight="1" x14ac:dyDescent="0.3">
      <c r="A56" s="41" t="s">
        <v>54</v>
      </c>
      <c r="B56" s="73">
        <v>1.2E-2</v>
      </c>
      <c r="C56" s="73">
        <v>1.2E-2</v>
      </c>
      <c r="D56" s="128"/>
      <c r="E56" s="130"/>
      <c r="F56" s="148" t="str">
        <f t="shared" si="0"/>
        <v>Virgin Islands</v>
      </c>
      <c r="G56" s="110" t="s">
        <v>1</v>
      </c>
      <c r="H56" s="92" t="s">
        <v>150</v>
      </c>
      <c r="I56" s="92" t="s">
        <v>150</v>
      </c>
    </row>
    <row r="57" spans="1:14" ht="12.75" customHeight="1" x14ac:dyDescent="0.3">
      <c r="A57" s="41" t="s">
        <v>55</v>
      </c>
      <c r="B57" s="73">
        <v>0.14499999999999999</v>
      </c>
      <c r="C57" s="73">
        <v>0.107</v>
      </c>
      <c r="D57" s="73">
        <v>0.75099999999999989</v>
      </c>
      <c r="E57" s="130"/>
      <c r="F57" s="148" t="str">
        <f t="shared" si="0"/>
        <v>Virginia</v>
      </c>
      <c r="G57" s="110" t="s">
        <v>1</v>
      </c>
      <c r="H57" s="92" t="s">
        <v>150</v>
      </c>
      <c r="I57" s="92" t="s">
        <v>150</v>
      </c>
    </row>
    <row r="58" spans="1:14" ht="18" customHeight="1" x14ac:dyDescent="0.3">
      <c r="A58" s="41" t="s">
        <v>56</v>
      </c>
      <c r="B58" s="73">
        <v>0.34700000000000003</v>
      </c>
      <c r="C58" s="73">
        <v>6.7000000000000004E-2</v>
      </c>
      <c r="D58" s="73">
        <v>0.71499999999999997</v>
      </c>
      <c r="E58" s="130"/>
      <c r="F58" s="148" t="str">
        <f t="shared" si="0"/>
        <v>Washington</v>
      </c>
      <c r="G58" s="30">
        <v>0.58099999999999996</v>
      </c>
      <c r="H58" s="30">
        <v>9.8000000000000004E-2</v>
      </c>
      <c r="I58" s="30">
        <v>0.71</v>
      </c>
    </row>
    <row r="59" spans="1:14" ht="12.75" customHeight="1" x14ac:dyDescent="0.3">
      <c r="A59" s="41" t="s">
        <v>75</v>
      </c>
      <c r="B59" s="73">
        <v>0.20800000000000002</v>
      </c>
      <c r="C59" s="73">
        <v>0.20800000000000002</v>
      </c>
      <c r="D59" s="92" t="s">
        <v>150</v>
      </c>
      <c r="E59" s="130"/>
      <c r="F59" s="148" t="str">
        <f t="shared" si="0"/>
        <v xml:space="preserve">West Virginia </v>
      </c>
      <c r="G59" s="110" t="s">
        <v>1</v>
      </c>
      <c r="H59" s="92" t="s">
        <v>150</v>
      </c>
      <c r="I59" s="92" t="s">
        <v>150</v>
      </c>
    </row>
    <row r="60" spans="1:14" ht="12.75" customHeight="1" x14ac:dyDescent="0.3">
      <c r="A60" s="41" t="s">
        <v>58</v>
      </c>
      <c r="B60" s="73">
        <v>0.36899999999999999</v>
      </c>
      <c r="C60" s="73">
        <v>0.25600000000000001</v>
      </c>
      <c r="D60" s="73">
        <v>0.88800000000000001</v>
      </c>
      <c r="E60" s="130"/>
      <c r="F60" s="148" t="str">
        <f t="shared" si="0"/>
        <v>Wisconsin</v>
      </c>
      <c r="G60" s="30">
        <v>0.39899999999999997</v>
      </c>
      <c r="H60" s="30">
        <v>0.24100000000000002</v>
      </c>
      <c r="I60" s="30">
        <v>0.66400000000000003</v>
      </c>
    </row>
    <row r="61" spans="1:14" ht="12.75" customHeight="1" x14ac:dyDescent="0.3">
      <c r="A61" s="42" t="s">
        <v>59</v>
      </c>
      <c r="B61" s="59">
        <v>0.73799999999999999</v>
      </c>
      <c r="C61" s="73">
        <v>0.73799999999999999</v>
      </c>
      <c r="D61" s="129"/>
      <c r="E61" s="130"/>
      <c r="F61" s="150" t="str">
        <f t="shared" si="0"/>
        <v>Wyoming</v>
      </c>
      <c r="G61" s="151">
        <v>0.70400000000000007</v>
      </c>
      <c r="H61" s="151">
        <v>0.70400000000000007</v>
      </c>
      <c r="I61" s="267" t="s">
        <v>150</v>
      </c>
    </row>
    <row r="62" spans="1:14" ht="12.75" customHeight="1" x14ac:dyDescent="0.25">
      <c r="A62" s="15" t="s">
        <v>80</v>
      </c>
      <c r="B62" s="15"/>
      <c r="C62" s="268"/>
      <c r="D62" s="15"/>
      <c r="E62" s="15"/>
      <c r="F62" s="15"/>
      <c r="G62" s="15"/>
      <c r="H62" s="15"/>
      <c r="I62" s="15"/>
    </row>
    <row r="63" spans="1:14" ht="12.75" customHeight="1" x14ac:dyDescent="0.25">
      <c r="C63" s="15"/>
    </row>
  </sheetData>
  <phoneticPr fontId="3" type="noConversion"/>
  <printOptions horizontalCentered="1"/>
  <pageMargins left="0.25" right="0.25" top="0.25" bottom="0.25" header="0.5" footer="0.5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64"/>
  <sheetViews>
    <sheetView topLeftCell="A52" zoomScaleNormal="100" zoomScaleSheetLayoutView="100" workbookViewId="0">
      <selection activeCell="N60" sqref="N60"/>
    </sheetView>
  </sheetViews>
  <sheetFormatPr defaultColWidth="9.08984375" defaultRowHeight="12.75" customHeight="1" x14ac:dyDescent="0.25"/>
  <cols>
    <col min="1" max="1" width="15.6328125" style="10" customWidth="1"/>
    <col min="2" max="5" width="10.6328125" style="10" customWidth="1"/>
    <col min="6" max="6" width="1.6328125" style="10" hidden="1" customWidth="1"/>
    <col min="7" max="7" width="15.6328125" style="144" hidden="1" customWidth="1"/>
    <col min="8" max="11" width="10.6328125" style="10" customWidth="1"/>
    <col min="12" max="16384" width="9.08984375" style="10"/>
  </cols>
  <sheetData>
    <row r="1" spans="1:13" s="108" customFormat="1" ht="12.75" customHeight="1" x14ac:dyDescent="0.3">
      <c r="A1" s="176" t="s">
        <v>183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3" s="108" customFormat="1" ht="12.75" customHeight="1" x14ac:dyDescent="0.3">
      <c r="A2" s="176" t="s">
        <v>184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3" ht="12.75" customHeight="1" x14ac:dyDescent="0.3">
      <c r="A3" s="176" t="s">
        <v>267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</row>
    <row r="4" spans="1:13" s="190" customFormat="1" ht="20" customHeight="1" x14ac:dyDescent="0.25">
      <c r="A4" s="199" t="str">
        <f>'1B'!$A$4</f>
        <v>ACF-OFA: 09/06/2022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</row>
    <row r="5" spans="1:13" s="12" customFormat="1" ht="20" customHeight="1" x14ac:dyDescent="0.25">
      <c r="B5" s="191" t="s">
        <v>78</v>
      </c>
      <c r="C5" s="192"/>
      <c r="D5" s="192"/>
      <c r="E5" s="193"/>
      <c r="H5" s="194" t="s">
        <v>60</v>
      </c>
      <c r="I5" s="195"/>
      <c r="J5" s="191"/>
      <c r="K5" s="196"/>
    </row>
    <row r="6" spans="1:13" s="12" customFormat="1" ht="30" customHeight="1" x14ac:dyDescent="0.3">
      <c r="A6" s="145" t="s">
        <v>0</v>
      </c>
      <c r="B6" s="74" t="s">
        <v>253</v>
      </c>
      <c r="C6" s="74" t="s">
        <v>268</v>
      </c>
      <c r="D6" s="74" t="s">
        <v>125</v>
      </c>
      <c r="E6" s="216" t="s">
        <v>126</v>
      </c>
      <c r="F6" s="215"/>
      <c r="G6" s="145" t="str">
        <f>A6</f>
        <v>STATE</v>
      </c>
      <c r="H6" s="74" t="s">
        <v>253</v>
      </c>
      <c r="I6" s="74" t="s">
        <v>268</v>
      </c>
      <c r="J6" s="74" t="s">
        <v>125</v>
      </c>
      <c r="K6" s="74" t="s">
        <v>126</v>
      </c>
    </row>
    <row r="7" spans="1:13" ht="12.75" customHeight="1" x14ac:dyDescent="0.3">
      <c r="A7" s="33" t="s">
        <v>3</v>
      </c>
      <c r="B7" s="29">
        <v>0.47100000000000003</v>
      </c>
      <c r="C7" s="27">
        <f>'1B'!B7</f>
        <v>0.33600000000000002</v>
      </c>
      <c r="D7" s="27">
        <f>C7-B7</f>
        <v>-0.13500000000000001</v>
      </c>
      <c r="E7" s="217">
        <f>D7/B7</f>
        <v>-0.28662420382165604</v>
      </c>
      <c r="F7" s="215"/>
      <c r="G7" s="157" t="str">
        <f>A7</f>
        <v>United States</v>
      </c>
      <c r="H7" s="27">
        <v>0.54799999999999993</v>
      </c>
      <c r="I7" s="27">
        <f>'1B'!G7</f>
        <v>0.379</v>
      </c>
      <c r="J7" s="27">
        <f>I7-H7</f>
        <v>-0.16899999999999993</v>
      </c>
      <c r="K7" s="27">
        <f>J7/H7</f>
        <v>-0.30839416058394153</v>
      </c>
    </row>
    <row r="8" spans="1:13" ht="18" customHeight="1" x14ac:dyDescent="0.3">
      <c r="A8" s="41" t="s">
        <v>7</v>
      </c>
      <c r="B8" s="29">
        <v>0.54799999999999993</v>
      </c>
      <c r="C8" s="27">
        <f>'1B'!B8</f>
        <v>0.36899999999999999</v>
      </c>
      <c r="D8" s="27">
        <f t="shared" ref="D8:D61" si="0">C8-B8</f>
        <v>-0.17899999999999994</v>
      </c>
      <c r="E8" s="217">
        <f t="shared" ref="E8:E61" si="1">D8/B8</f>
        <v>-0.32664233576642326</v>
      </c>
      <c r="F8" s="215"/>
      <c r="G8" s="157" t="str">
        <f t="shared" ref="G8:G61" si="2">A8</f>
        <v>Alabama</v>
      </c>
      <c r="H8" s="27">
        <v>0.52900000000000003</v>
      </c>
      <c r="I8" s="27">
        <f>'1B'!G8</f>
        <v>0.55700000000000005</v>
      </c>
      <c r="J8" s="27">
        <f t="shared" ref="J8:J12" si="3">I8-H8</f>
        <v>2.8000000000000025E-2</v>
      </c>
      <c r="K8" s="27">
        <f t="shared" ref="K8:K12" si="4">J8/H8</f>
        <v>5.2930056710775095E-2</v>
      </c>
    </row>
    <row r="9" spans="1:13" ht="12.75" customHeight="1" x14ac:dyDescent="0.3">
      <c r="A9" s="41" t="s">
        <v>8</v>
      </c>
      <c r="B9" s="29">
        <v>0.48499999999999999</v>
      </c>
      <c r="C9" s="27">
        <f>'1B'!B9</f>
        <v>0.307</v>
      </c>
      <c r="D9" s="27">
        <f t="shared" si="0"/>
        <v>-0.17799999999999999</v>
      </c>
      <c r="E9" s="217">
        <f t="shared" si="1"/>
        <v>-0.36701030927835049</v>
      </c>
      <c r="F9" s="215"/>
      <c r="G9" s="157" t="str">
        <f t="shared" si="2"/>
        <v>Alaska</v>
      </c>
      <c r="H9" s="27">
        <v>0.64200000000000002</v>
      </c>
      <c r="I9" s="27">
        <f>'1B'!G9</f>
        <v>0.40899999999999997</v>
      </c>
      <c r="J9" s="27">
        <f t="shared" si="3"/>
        <v>-0.23300000000000004</v>
      </c>
      <c r="K9" s="27">
        <f t="shared" si="4"/>
        <v>-0.36292834890965736</v>
      </c>
      <c r="M9" s="11"/>
    </row>
    <row r="10" spans="1:13" ht="12.75" customHeight="1" x14ac:dyDescent="0.3">
      <c r="A10" s="41" t="s">
        <v>9</v>
      </c>
      <c r="B10" s="29">
        <v>0.21600000000000003</v>
      </c>
      <c r="C10" s="27">
        <f>'1B'!B10</f>
        <v>0.11699999999999999</v>
      </c>
      <c r="D10" s="27">
        <f t="shared" si="0"/>
        <v>-9.9000000000000032E-2</v>
      </c>
      <c r="E10" s="217">
        <f t="shared" si="1"/>
        <v>-0.45833333333333343</v>
      </c>
      <c r="F10" s="215"/>
      <c r="G10" s="157" t="str">
        <f t="shared" si="2"/>
        <v>Arizona</v>
      </c>
      <c r="H10" s="27">
        <v>0.55899999999999994</v>
      </c>
      <c r="I10" s="27">
        <f>'1B'!G10</f>
        <v>0.151</v>
      </c>
      <c r="J10" s="27">
        <f t="shared" si="3"/>
        <v>-0.40799999999999992</v>
      </c>
      <c r="K10" s="27">
        <f t="shared" si="4"/>
        <v>-0.72987477638640419</v>
      </c>
    </row>
    <row r="11" spans="1:13" ht="12.75" customHeight="1" x14ac:dyDescent="0.3">
      <c r="A11" s="41" t="s">
        <v>10</v>
      </c>
      <c r="B11" s="29">
        <v>0.26400000000000001</v>
      </c>
      <c r="C11" s="27">
        <f>'1B'!B11</f>
        <v>0.14099999999999999</v>
      </c>
      <c r="D11" s="27">
        <f t="shared" si="0"/>
        <v>-0.12300000000000003</v>
      </c>
      <c r="E11" s="217">
        <f t="shared" si="1"/>
        <v>-0.46590909090909099</v>
      </c>
      <c r="F11" s="215"/>
      <c r="G11" s="157" t="str">
        <f t="shared" si="2"/>
        <v>Arkansas</v>
      </c>
      <c r="H11" s="27">
        <v>0.27</v>
      </c>
      <c r="I11" s="27">
        <f>'1B'!G11</f>
        <v>0.17699999999999999</v>
      </c>
      <c r="J11" s="27">
        <f t="shared" si="3"/>
        <v>-9.3000000000000027E-2</v>
      </c>
      <c r="K11" s="27">
        <f t="shared" si="4"/>
        <v>-0.3444444444444445</v>
      </c>
    </row>
    <row r="12" spans="1:13" ht="12.75" customHeight="1" x14ac:dyDescent="0.3">
      <c r="A12" s="41" t="s">
        <v>11</v>
      </c>
      <c r="B12" s="29">
        <v>0.55299999999999994</v>
      </c>
      <c r="C12" s="27">
        <f>'1B'!B12</f>
        <v>0.52100000000000002</v>
      </c>
      <c r="D12" s="27">
        <f t="shared" si="0"/>
        <v>-3.1999999999999917E-2</v>
      </c>
      <c r="E12" s="217">
        <f t="shared" si="1"/>
        <v>-5.7866184448462789E-2</v>
      </c>
      <c r="F12" s="215"/>
      <c r="G12" s="157" t="str">
        <f t="shared" si="2"/>
        <v>California</v>
      </c>
      <c r="H12" s="27">
        <v>0.311</v>
      </c>
      <c r="I12" s="27">
        <f>'1B'!G12</f>
        <v>0.22800000000000001</v>
      </c>
      <c r="J12" s="27">
        <f t="shared" si="3"/>
        <v>-8.299999999999999E-2</v>
      </c>
      <c r="K12" s="27">
        <f t="shared" si="4"/>
        <v>-0.26688102893890675</v>
      </c>
    </row>
    <row r="13" spans="1:13" ht="12.75" customHeight="1" x14ac:dyDescent="0.3">
      <c r="A13" s="41" t="s">
        <v>12</v>
      </c>
      <c r="B13" s="29">
        <v>0.34700000000000003</v>
      </c>
      <c r="C13" s="27">
        <f>'1B'!B13</f>
        <v>0.442</v>
      </c>
      <c r="D13" s="27">
        <f t="shared" si="0"/>
        <v>9.4999999999999973E-2</v>
      </c>
      <c r="E13" s="217">
        <f t="shared" si="1"/>
        <v>0.27377521613832845</v>
      </c>
      <c r="F13" s="215"/>
      <c r="G13" s="157" t="str">
        <f t="shared" si="2"/>
        <v>Colorado</v>
      </c>
      <c r="H13" s="156" t="s">
        <v>1</v>
      </c>
      <c r="I13" s="239" t="s">
        <v>150</v>
      </c>
      <c r="J13" s="92" t="s">
        <v>150</v>
      </c>
      <c r="K13" s="92" t="s">
        <v>150</v>
      </c>
      <c r="M13" s="10" t="s">
        <v>2</v>
      </c>
    </row>
    <row r="14" spans="1:13" ht="12.75" customHeight="1" x14ac:dyDescent="0.3">
      <c r="A14" s="41" t="s">
        <v>13</v>
      </c>
      <c r="B14" s="29">
        <v>0.26700000000000002</v>
      </c>
      <c r="C14" s="27">
        <f>'1B'!B14</f>
        <v>3.4000000000000002E-2</v>
      </c>
      <c r="D14" s="27">
        <f t="shared" si="0"/>
        <v>-0.23300000000000001</v>
      </c>
      <c r="E14" s="217">
        <f t="shared" si="1"/>
        <v>-0.87265917602996257</v>
      </c>
      <c r="F14" s="215"/>
      <c r="G14" s="157" t="str">
        <f t="shared" si="2"/>
        <v xml:space="preserve">Connecticut </v>
      </c>
      <c r="H14" s="110" t="s">
        <v>1</v>
      </c>
      <c r="I14" s="92" t="s">
        <v>150</v>
      </c>
      <c r="J14" s="92" t="s">
        <v>150</v>
      </c>
      <c r="K14" s="92" t="s">
        <v>150</v>
      </c>
      <c r="M14" s="10" t="s">
        <v>2</v>
      </c>
    </row>
    <row r="15" spans="1:13" ht="12.75" customHeight="1" x14ac:dyDescent="0.3">
      <c r="A15" s="41" t="s">
        <v>14</v>
      </c>
      <c r="B15" s="29">
        <v>0.23100000000000001</v>
      </c>
      <c r="C15" s="27">
        <f>'1B'!B15</f>
        <v>0.27600000000000002</v>
      </c>
      <c r="D15" s="27">
        <f t="shared" si="0"/>
        <v>4.5000000000000012E-2</v>
      </c>
      <c r="E15" s="217">
        <f t="shared" si="1"/>
        <v>0.19480519480519484</v>
      </c>
      <c r="F15" s="215"/>
      <c r="G15" s="157" t="str">
        <f t="shared" si="2"/>
        <v>Delaware</v>
      </c>
      <c r="H15" s="110" t="s">
        <v>1</v>
      </c>
      <c r="I15" s="92" t="s">
        <v>150</v>
      </c>
      <c r="J15" s="92" t="s">
        <v>150</v>
      </c>
      <c r="K15" s="92" t="s">
        <v>150</v>
      </c>
      <c r="M15" s="11" t="s">
        <v>2</v>
      </c>
    </row>
    <row r="16" spans="1:13" ht="12.75" customHeight="1" x14ac:dyDescent="0.3">
      <c r="A16" s="41" t="s">
        <v>76</v>
      </c>
      <c r="B16" s="29">
        <v>0.5</v>
      </c>
      <c r="C16" s="27">
        <f>'1B'!B16</f>
        <v>0.15</v>
      </c>
      <c r="D16" s="27">
        <f t="shared" si="0"/>
        <v>-0.35</v>
      </c>
      <c r="E16" s="217">
        <f t="shared" si="1"/>
        <v>-0.7</v>
      </c>
      <c r="F16" s="215"/>
      <c r="G16" s="157" t="str">
        <f t="shared" si="2"/>
        <v>District of Col.</v>
      </c>
      <c r="H16" s="110" t="s">
        <v>1</v>
      </c>
      <c r="I16" s="92" t="s">
        <v>150</v>
      </c>
      <c r="J16" s="92" t="s">
        <v>150</v>
      </c>
      <c r="K16" s="92" t="s">
        <v>150</v>
      </c>
    </row>
    <row r="17" spans="1:13" ht="12.75" customHeight="1" x14ac:dyDescent="0.3">
      <c r="A17" s="41" t="s">
        <v>15</v>
      </c>
      <c r="B17" s="29">
        <v>0.41499999999999998</v>
      </c>
      <c r="C17" s="27">
        <f>'1B'!B17</f>
        <v>3.7000000000000005E-2</v>
      </c>
      <c r="D17" s="27">
        <f t="shared" si="0"/>
        <v>-0.378</v>
      </c>
      <c r="E17" s="217">
        <f t="shared" si="1"/>
        <v>-0.91084337349397593</v>
      </c>
      <c r="F17" s="215"/>
      <c r="G17" s="157" t="str">
        <f t="shared" si="2"/>
        <v>Florida</v>
      </c>
      <c r="H17" s="27">
        <v>0.44299999999999995</v>
      </c>
      <c r="I17" s="27">
        <f>'1B'!G17</f>
        <v>0.01</v>
      </c>
      <c r="J17" s="27">
        <f>I17-H17</f>
        <v>-0.43299999999999994</v>
      </c>
      <c r="K17" s="27">
        <f>J17/H17</f>
        <v>-0.97742663656884876</v>
      </c>
    </row>
    <row r="18" spans="1:13" ht="18" customHeight="1" x14ac:dyDescent="0.3">
      <c r="A18" s="41" t="s">
        <v>16</v>
      </c>
      <c r="B18" s="29">
        <v>0.26600000000000001</v>
      </c>
      <c r="C18" s="27">
        <f>'1B'!B18</f>
        <v>4.5999999999999999E-2</v>
      </c>
      <c r="D18" s="27">
        <f t="shared" si="0"/>
        <v>-0.22000000000000003</v>
      </c>
      <c r="E18" s="217">
        <f t="shared" si="1"/>
        <v>-0.8270676691729324</v>
      </c>
      <c r="F18" s="215"/>
      <c r="G18" s="157" t="str">
        <f t="shared" si="2"/>
        <v>Georgia</v>
      </c>
      <c r="H18" s="131" t="s">
        <v>1</v>
      </c>
      <c r="I18" s="92" t="s">
        <v>150</v>
      </c>
      <c r="J18" s="92" t="s">
        <v>150</v>
      </c>
      <c r="K18" s="92" t="s">
        <v>150</v>
      </c>
    </row>
    <row r="19" spans="1:13" ht="12.75" customHeight="1" x14ac:dyDescent="0.3">
      <c r="A19" s="41" t="s">
        <v>17</v>
      </c>
      <c r="B19" s="29">
        <v>0.24100000000000002</v>
      </c>
      <c r="C19" s="27">
        <f>'1B'!B19</f>
        <v>2.8999999999999998E-2</v>
      </c>
      <c r="D19" s="27">
        <f t="shared" si="0"/>
        <v>-0.21200000000000002</v>
      </c>
      <c r="E19" s="217">
        <f t="shared" si="1"/>
        <v>-0.8796680497925311</v>
      </c>
      <c r="F19" s="215"/>
      <c r="G19" s="157" t="str">
        <f t="shared" si="2"/>
        <v>Guam</v>
      </c>
      <c r="H19" s="27">
        <v>0.54600000000000004</v>
      </c>
      <c r="I19" s="27">
        <f>'1B'!G19</f>
        <v>6.0000000000000001E-3</v>
      </c>
      <c r="J19" s="27">
        <f>I19-H19</f>
        <v>-0.54</v>
      </c>
      <c r="K19" s="27">
        <f>J19/H19</f>
        <v>-0.98901098901098905</v>
      </c>
    </row>
    <row r="20" spans="1:13" ht="12.75" customHeight="1" x14ac:dyDescent="0.3">
      <c r="A20" s="41" t="s">
        <v>18</v>
      </c>
      <c r="B20" s="29">
        <v>0.29299999999999998</v>
      </c>
      <c r="C20" s="27">
        <f>'1B'!B20</f>
        <v>0.109</v>
      </c>
      <c r="D20" s="27">
        <f t="shared" si="0"/>
        <v>-0.184</v>
      </c>
      <c r="E20" s="217">
        <f t="shared" si="1"/>
        <v>-0.62798634812286691</v>
      </c>
      <c r="F20" s="215"/>
      <c r="G20" s="157" t="str">
        <f t="shared" si="2"/>
        <v>Hawaii</v>
      </c>
      <c r="H20" s="27">
        <v>0.46399999999999997</v>
      </c>
      <c r="I20" s="27">
        <f>'1B'!G20</f>
        <v>0.124</v>
      </c>
      <c r="J20" s="27">
        <f>I20-H20</f>
        <v>-0.33999999999999997</v>
      </c>
      <c r="K20" s="27">
        <f>J20/H20</f>
        <v>-0.73275862068965514</v>
      </c>
    </row>
    <row r="21" spans="1:13" ht="12.75" customHeight="1" x14ac:dyDescent="0.3">
      <c r="A21" s="41" t="s">
        <v>19</v>
      </c>
      <c r="B21" s="29">
        <v>0.59599999999999997</v>
      </c>
      <c r="C21" s="27">
        <f>'1B'!B21</f>
        <v>0.71400000000000008</v>
      </c>
      <c r="D21" s="27">
        <f t="shared" si="0"/>
        <v>0.1180000000000001</v>
      </c>
      <c r="E21" s="217">
        <f t="shared" si="1"/>
        <v>0.19798657718120824</v>
      </c>
      <c r="F21" s="215"/>
      <c r="G21" s="157" t="str">
        <f t="shared" si="2"/>
        <v>Idaho</v>
      </c>
      <c r="H21" s="110" t="s">
        <v>1</v>
      </c>
      <c r="I21" s="92" t="s">
        <v>150</v>
      </c>
      <c r="J21" s="92" t="s">
        <v>150</v>
      </c>
      <c r="K21" s="92" t="s">
        <v>150</v>
      </c>
    </row>
    <row r="22" spans="1:13" ht="12.75" customHeight="1" x14ac:dyDescent="0.3">
      <c r="A22" s="41" t="s">
        <v>20</v>
      </c>
      <c r="B22" s="29">
        <v>0.61499999999999999</v>
      </c>
      <c r="C22" s="27">
        <f>'1B'!B22</f>
        <v>0.56000000000000005</v>
      </c>
      <c r="D22" s="27">
        <f t="shared" si="0"/>
        <v>-5.4999999999999938E-2</v>
      </c>
      <c r="E22" s="217">
        <f t="shared" si="1"/>
        <v>-8.9430894308942993E-2</v>
      </c>
      <c r="F22" s="215"/>
      <c r="G22" s="157" t="str">
        <f t="shared" si="2"/>
        <v>Illinois</v>
      </c>
      <c r="H22" s="110" t="s">
        <v>1</v>
      </c>
      <c r="I22" s="92" t="s">
        <v>150</v>
      </c>
      <c r="J22" s="92" t="s">
        <v>150</v>
      </c>
      <c r="K22" s="92" t="s">
        <v>150</v>
      </c>
    </row>
    <row r="23" spans="1:13" ht="12.75" customHeight="1" x14ac:dyDescent="0.3">
      <c r="A23" s="41" t="s">
        <v>21</v>
      </c>
      <c r="B23" s="29">
        <v>0.30499999999999999</v>
      </c>
      <c r="C23" s="27">
        <f>'1B'!B23</f>
        <v>0.126</v>
      </c>
      <c r="D23" s="27">
        <f t="shared" si="0"/>
        <v>-0.17899999999999999</v>
      </c>
      <c r="E23" s="217">
        <f t="shared" si="1"/>
        <v>-0.58688524590163937</v>
      </c>
      <c r="F23" s="215"/>
      <c r="G23" s="157" t="str">
        <f t="shared" si="2"/>
        <v>Indiana</v>
      </c>
      <c r="H23" s="27">
        <v>0.29799999999999999</v>
      </c>
      <c r="I23" s="27">
        <f>'1B'!G23</f>
        <v>0.16600000000000001</v>
      </c>
      <c r="J23" s="27">
        <f>I23-H23</f>
        <v>-0.13199999999999998</v>
      </c>
      <c r="K23" s="27">
        <f>J23/H23</f>
        <v>-0.44295302013422816</v>
      </c>
    </row>
    <row r="24" spans="1:13" ht="12.75" customHeight="1" x14ac:dyDescent="0.3">
      <c r="A24" s="41" t="s">
        <v>22</v>
      </c>
      <c r="B24" s="29">
        <v>0.27200000000000002</v>
      </c>
      <c r="C24" s="27">
        <f>'1B'!B24</f>
        <v>0.13100000000000001</v>
      </c>
      <c r="D24" s="27">
        <f t="shared" si="0"/>
        <v>-0.14100000000000001</v>
      </c>
      <c r="E24" s="217">
        <f t="shared" si="1"/>
        <v>-0.51838235294117652</v>
      </c>
      <c r="F24" s="215"/>
      <c r="G24" s="157" t="str">
        <f t="shared" si="2"/>
        <v>Iowa</v>
      </c>
      <c r="H24" s="27">
        <v>0.223</v>
      </c>
      <c r="I24" s="27">
        <f>'1B'!G24</f>
        <v>0.107</v>
      </c>
      <c r="J24" s="27">
        <f>I24-H24</f>
        <v>-0.11600000000000001</v>
      </c>
      <c r="K24" s="27">
        <f>J24/H24</f>
        <v>-0.52017937219730948</v>
      </c>
    </row>
    <row r="25" spans="1:13" ht="12.75" customHeight="1" x14ac:dyDescent="0.3">
      <c r="A25" s="41" t="s">
        <v>23</v>
      </c>
      <c r="B25" s="29">
        <v>0.32400000000000001</v>
      </c>
      <c r="C25" s="27">
        <f>'1B'!B25</f>
        <v>0.28699999999999998</v>
      </c>
      <c r="D25" s="27">
        <f t="shared" si="0"/>
        <v>-3.7000000000000033E-2</v>
      </c>
      <c r="E25" s="217">
        <f t="shared" si="1"/>
        <v>-0.11419753086419764</v>
      </c>
      <c r="F25" s="215"/>
      <c r="G25" s="157" t="str">
        <f t="shared" si="2"/>
        <v>Kansas</v>
      </c>
      <c r="H25" s="27">
        <v>0.39600000000000002</v>
      </c>
      <c r="I25" s="27">
        <f>'1B'!G25</f>
        <v>0.315</v>
      </c>
      <c r="J25" s="27">
        <f>I25-H25</f>
        <v>-8.1000000000000016E-2</v>
      </c>
      <c r="K25" s="27">
        <f>J25/H25</f>
        <v>-0.20454545454545459</v>
      </c>
    </row>
    <row r="26" spans="1:13" ht="12.75" customHeight="1" x14ac:dyDescent="0.3">
      <c r="A26" s="41" t="s">
        <v>24</v>
      </c>
      <c r="B26" s="29">
        <v>0.55600000000000005</v>
      </c>
      <c r="C26" s="27">
        <f>'1B'!B26</f>
        <v>0.20600000000000002</v>
      </c>
      <c r="D26" s="27">
        <f t="shared" si="0"/>
        <v>-0.35000000000000003</v>
      </c>
      <c r="E26" s="217">
        <f t="shared" si="1"/>
        <v>-0.62949640287769781</v>
      </c>
      <c r="F26" s="215"/>
      <c r="G26" s="157" t="str">
        <f t="shared" si="2"/>
        <v>Kentucky</v>
      </c>
      <c r="H26" s="27">
        <v>0.57899999999999996</v>
      </c>
      <c r="I26" s="27">
        <f>'1B'!G26</f>
        <v>0.32500000000000001</v>
      </c>
      <c r="J26" s="27">
        <f>I26-H26</f>
        <v>-0.25399999999999995</v>
      </c>
      <c r="K26" s="27">
        <f>J26/H26</f>
        <v>-0.43868739205526763</v>
      </c>
    </row>
    <row r="27" spans="1:13" ht="12.75" customHeight="1" x14ac:dyDescent="0.3">
      <c r="A27" s="41" t="s">
        <v>25</v>
      </c>
      <c r="B27" s="29">
        <v>5.7999999999999996E-2</v>
      </c>
      <c r="C27" s="27">
        <f>'1B'!B27</f>
        <v>5.0000000000000001E-3</v>
      </c>
      <c r="D27" s="27">
        <f t="shared" si="0"/>
        <v>-5.2999999999999999E-2</v>
      </c>
      <c r="E27" s="217">
        <f t="shared" si="1"/>
        <v>-0.91379310344827591</v>
      </c>
      <c r="F27" s="215"/>
      <c r="G27" s="157" t="str">
        <f t="shared" si="2"/>
        <v>Louisiana</v>
      </c>
      <c r="H27" s="110" t="s">
        <v>1</v>
      </c>
      <c r="I27" s="92" t="s">
        <v>150</v>
      </c>
      <c r="J27" s="92" t="s">
        <v>150</v>
      </c>
      <c r="K27" s="92" t="s">
        <v>150</v>
      </c>
    </row>
    <row r="28" spans="1:13" ht="18" customHeight="1" x14ac:dyDescent="0.3">
      <c r="A28" s="32" t="s">
        <v>26</v>
      </c>
      <c r="B28" s="29">
        <v>0.877</v>
      </c>
      <c r="C28" s="27">
        <f>'1B'!B28</f>
        <v>0.79700000000000004</v>
      </c>
      <c r="D28" s="27">
        <f t="shared" si="0"/>
        <v>-7.999999999999996E-2</v>
      </c>
      <c r="E28" s="217">
        <f t="shared" si="1"/>
        <v>-9.1220068415051259E-2</v>
      </c>
      <c r="F28" s="215"/>
      <c r="G28" s="157" t="str">
        <f t="shared" si="2"/>
        <v>Maine</v>
      </c>
      <c r="H28" s="27">
        <v>0.97299999999999998</v>
      </c>
      <c r="I28" s="27">
        <f>'1B'!G28</f>
        <v>0.91599999999999993</v>
      </c>
      <c r="J28" s="27">
        <f>I28-H28</f>
        <v>-5.7000000000000051E-2</v>
      </c>
      <c r="K28" s="27">
        <f>J28/H28</f>
        <v>-5.8581706063720505E-2</v>
      </c>
    </row>
    <row r="29" spans="1:13" ht="12.75" customHeight="1" x14ac:dyDescent="0.3">
      <c r="A29" s="32" t="s">
        <v>27</v>
      </c>
      <c r="B29" s="29">
        <v>0.26600000000000001</v>
      </c>
      <c r="C29" s="27">
        <f>'1B'!B29</f>
        <v>3.2000000000000001E-2</v>
      </c>
      <c r="D29" s="27">
        <f t="shared" si="0"/>
        <v>-0.23400000000000001</v>
      </c>
      <c r="E29" s="217">
        <f t="shared" si="1"/>
        <v>-0.87969924812030076</v>
      </c>
      <c r="F29" s="215"/>
      <c r="G29" s="157" t="str">
        <f t="shared" si="2"/>
        <v>Maryland</v>
      </c>
      <c r="H29" s="110" t="s">
        <v>1</v>
      </c>
      <c r="I29" s="92" t="s">
        <v>150</v>
      </c>
      <c r="J29" s="92" t="s">
        <v>150</v>
      </c>
      <c r="K29" s="92" t="s">
        <v>150</v>
      </c>
      <c r="M29" s="11" t="s">
        <v>2</v>
      </c>
    </row>
    <row r="30" spans="1:13" ht="12.75" customHeight="1" x14ac:dyDescent="0.3">
      <c r="A30" s="32" t="s">
        <v>28</v>
      </c>
      <c r="B30" s="29">
        <v>0.66400000000000003</v>
      </c>
      <c r="C30" s="27">
        <f>'1B'!B30</f>
        <v>0.53799999999999992</v>
      </c>
      <c r="D30" s="27">
        <f t="shared" si="0"/>
        <v>-0.12600000000000011</v>
      </c>
      <c r="E30" s="217">
        <f t="shared" si="1"/>
        <v>-0.18975903614457848</v>
      </c>
      <c r="F30" s="215"/>
      <c r="G30" s="157" t="str">
        <f t="shared" si="2"/>
        <v>Massachusetts</v>
      </c>
      <c r="H30" s="27">
        <v>0.84799999999999998</v>
      </c>
      <c r="I30" s="27">
        <f>'1B'!G30</f>
        <v>0.91400000000000003</v>
      </c>
      <c r="J30" s="27">
        <f>I30-H30</f>
        <v>6.6000000000000059E-2</v>
      </c>
      <c r="K30" s="27">
        <f>J30/I30</f>
        <v>7.2210065645514285E-2</v>
      </c>
    </row>
    <row r="31" spans="1:13" ht="12.75" customHeight="1" x14ac:dyDescent="0.3">
      <c r="A31" s="32" t="s">
        <v>29</v>
      </c>
      <c r="B31" s="29">
        <v>0.60499999999999998</v>
      </c>
      <c r="C31" s="27">
        <f>'1B'!B31</f>
        <v>0.252</v>
      </c>
      <c r="D31" s="27">
        <f t="shared" si="0"/>
        <v>-0.35299999999999998</v>
      </c>
      <c r="E31" s="217">
        <f t="shared" si="1"/>
        <v>-0.58347107438016532</v>
      </c>
      <c r="F31" s="215"/>
      <c r="G31" s="157" t="str">
        <f t="shared" si="2"/>
        <v>Michigan</v>
      </c>
      <c r="H31" s="110" t="s">
        <v>1</v>
      </c>
      <c r="I31" s="92" t="s">
        <v>150</v>
      </c>
      <c r="J31" s="92" t="s">
        <v>150</v>
      </c>
      <c r="K31" s="92" t="s">
        <v>150</v>
      </c>
    </row>
    <row r="32" spans="1:13" ht="12.75" customHeight="1" x14ac:dyDescent="0.3">
      <c r="A32" s="32" t="s">
        <v>30</v>
      </c>
      <c r="B32" s="29">
        <v>0.35700000000000004</v>
      </c>
      <c r="C32" s="27">
        <f>'1B'!B32</f>
        <v>0.14899999999999999</v>
      </c>
      <c r="D32" s="27">
        <f t="shared" si="0"/>
        <v>-0.20800000000000005</v>
      </c>
      <c r="E32" s="217">
        <f t="shared" si="1"/>
        <v>-0.58263305322128855</v>
      </c>
      <c r="F32" s="215"/>
      <c r="G32" s="157" t="str">
        <f t="shared" si="2"/>
        <v>Minnesota</v>
      </c>
      <c r="H32" s="110" t="s">
        <v>1</v>
      </c>
      <c r="I32" s="92" t="s">
        <v>150</v>
      </c>
      <c r="J32" s="92" t="s">
        <v>150</v>
      </c>
      <c r="K32" s="92" t="s">
        <v>150</v>
      </c>
    </row>
    <row r="33" spans="1:12" ht="12.75" customHeight="1" x14ac:dyDescent="0.3">
      <c r="A33" s="32" t="s">
        <v>31</v>
      </c>
      <c r="B33" s="29">
        <v>0.49099999999999999</v>
      </c>
      <c r="C33" s="27">
        <f>'1B'!B33</f>
        <v>0.41700000000000004</v>
      </c>
      <c r="D33" s="27">
        <f t="shared" si="0"/>
        <v>-7.3999999999999955E-2</v>
      </c>
      <c r="E33" s="217">
        <f t="shared" si="1"/>
        <v>-0.15071283095723007</v>
      </c>
      <c r="F33" s="215"/>
      <c r="G33" s="157" t="str">
        <f t="shared" si="2"/>
        <v>Mississippi</v>
      </c>
      <c r="H33" s="110" t="s">
        <v>1</v>
      </c>
      <c r="I33" s="92" t="s">
        <v>150</v>
      </c>
      <c r="J33" s="92" t="s">
        <v>150</v>
      </c>
      <c r="K33" s="92" t="s">
        <v>150</v>
      </c>
    </row>
    <row r="34" spans="1:12" ht="12.75" customHeight="1" x14ac:dyDescent="0.3">
      <c r="A34" s="32" t="s">
        <v>32</v>
      </c>
      <c r="B34" s="29">
        <v>0.24299999999999999</v>
      </c>
      <c r="C34" s="27">
        <f>'1B'!B34</f>
        <v>0.17399999999999999</v>
      </c>
      <c r="D34" s="27">
        <f t="shared" si="0"/>
        <v>-6.9000000000000006E-2</v>
      </c>
      <c r="E34" s="217">
        <f t="shared" si="1"/>
        <v>-0.28395061728395066</v>
      </c>
      <c r="F34" s="215"/>
      <c r="G34" s="157" t="str">
        <f t="shared" si="2"/>
        <v>Missouri</v>
      </c>
      <c r="H34" s="110" t="s">
        <v>1</v>
      </c>
      <c r="I34" s="92" t="s">
        <v>150</v>
      </c>
      <c r="J34" s="92" t="s">
        <v>150</v>
      </c>
      <c r="K34" s="92" t="s">
        <v>150</v>
      </c>
    </row>
    <row r="35" spans="1:12" ht="12.75" customHeight="1" x14ac:dyDescent="0.3">
      <c r="A35" s="32" t="s">
        <v>33</v>
      </c>
      <c r="B35" s="29">
        <v>0.37200000000000005</v>
      </c>
      <c r="C35" s="27">
        <f>'1B'!B35</f>
        <v>0.36299999999999999</v>
      </c>
      <c r="D35" s="27">
        <f t="shared" si="0"/>
        <v>-9.0000000000000635E-3</v>
      </c>
      <c r="E35" s="217">
        <f t="shared" si="1"/>
        <v>-2.419354838709694E-2</v>
      </c>
      <c r="F35" s="215"/>
      <c r="G35" s="157" t="str">
        <f t="shared" si="2"/>
        <v>Montana</v>
      </c>
      <c r="H35" s="27">
        <v>0.40200000000000002</v>
      </c>
      <c r="I35" s="27">
        <f>'1B'!G35</f>
        <v>0.38500000000000001</v>
      </c>
      <c r="J35" s="27">
        <f>I35-H35</f>
        <v>-1.7000000000000015E-2</v>
      </c>
      <c r="K35" s="27">
        <f>J35/H35</f>
        <v>-4.2288557213930385E-2</v>
      </c>
    </row>
    <row r="36" spans="1:12" ht="12.75" customHeight="1" x14ac:dyDescent="0.3">
      <c r="A36" s="32" t="s">
        <v>34</v>
      </c>
      <c r="B36" s="29">
        <v>0.439</v>
      </c>
      <c r="C36" s="27">
        <f>'1B'!B36</f>
        <v>9.6000000000000002E-2</v>
      </c>
      <c r="D36" s="27">
        <f t="shared" si="0"/>
        <v>-0.34299999999999997</v>
      </c>
      <c r="E36" s="217">
        <f t="shared" si="1"/>
        <v>-0.78132118451025045</v>
      </c>
      <c r="F36" s="215"/>
      <c r="G36" s="157" t="str">
        <f t="shared" si="2"/>
        <v>Nebraska</v>
      </c>
      <c r="H36" s="110" t="s">
        <v>1</v>
      </c>
      <c r="I36" s="92" t="s">
        <v>150</v>
      </c>
      <c r="J36" s="92" t="s">
        <v>150</v>
      </c>
      <c r="K36" s="92" t="s">
        <v>150</v>
      </c>
    </row>
    <row r="37" spans="1:12" ht="12.75" customHeight="1" x14ac:dyDescent="0.3">
      <c r="A37" s="32" t="s">
        <v>35</v>
      </c>
      <c r="B37" s="29">
        <v>0.38100000000000001</v>
      </c>
      <c r="C37" s="27">
        <f>'1B'!B37</f>
        <v>0.22800000000000001</v>
      </c>
      <c r="D37" s="27">
        <f t="shared" si="0"/>
        <v>-0.153</v>
      </c>
      <c r="E37" s="217">
        <f t="shared" si="1"/>
        <v>-0.40157480314960631</v>
      </c>
      <c r="F37" s="215"/>
      <c r="G37" s="157" t="str">
        <f t="shared" si="2"/>
        <v>Nevada</v>
      </c>
      <c r="H37" s="27">
        <v>0.503</v>
      </c>
      <c r="I37" s="27">
        <f>'1B'!G37</f>
        <v>0.28999999999999998</v>
      </c>
      <c r="J37" s="27">
        <f>I37-H37</f>
        <v>-0.21300000000000002</v>
      </c>
      <c r="K37" s="27">
        <f>J37/H37</f>
        <v>-0.4234592445328032</v>
      </c>
    </row>
    <row r="38" spans="1:12" ht="18" customHeight="1" x14ac:dyDescent="0.3">
      <c r="A38" s="32" t="s">
        <v>36</v>
      </c>
      <c r="B38" s="29">
        <v>0.629</v>
      </c>
      <c r="C38" s="27">
        <f>'1B'!B38</f>
        <v>0.58899999999999997</v>
      </c>
      <c r="D38" s="27">
        <f t="shared" si="0"/>
        <v>-4.0000000000000036E-2</v>
      </c>
      <c r="E38" s="217">
        <f t="shared" si="1"/>
        <v>-6.3593004769475409E-2</v>
      </c>
      <c r="F38" s="215"/>
      <c r="G38" s="157" t="str">
        <f t="shared" si="2"/>
        <v>New Hampshire</v>
      </c>
      <c r="H38" s="110" t="s">
        <v>1</v>
      </c>
      <c r="I38" s="92" t="s">
        <v>150</v>
      </c>
      <c r="J38" s="92" t="s">
        <v>150</v>
      </c>
      <c r="K38" s="92" t="s">
        <v>150</v>
      </c>
    </row>
    <row r="39" spans="1:12" ht="12.75" customHeight="1" x14ac:dyDescent="0.3">
      <c r="A39" s="32" t="s">
        <v>37</v>
      </c>
      <c r="B39" s="29">
        <v>0.29799999999999999</v>
      </c>
      <c r="C39" s="27">
        <f>'1B'!B39</f>
        <v>4.2999999999999997E-2</v>
      </c>
      <c r="D39" s="27">
        <f t="shared" si="0"/>
        <v>-0.255</v>
      </c>
      <c r="E39" s="217">
        <f t="shared" si="1"/>
        <v>-0.85570469798657722</v>
      </c>
      <c r="F39" s="215"/>
      <c r="G39" s="157" t="str">
        <f t="shared" si="2"/>
        <v>New Jersey</v>
      </c>
      <c r="H39" s="132">
        <v>0.92799999999999994</v>
      </c>
      <c r="I39" s="27">
        <f>'1B'!G39</f>
        <v>0.95900000000000007</v>
      </c>
      <c r="J39" s="27">
        <f>I39-0</f>
        <v>0.95900000000000007</v>
      </c>
      <c r="K39" s="27">
        <v>1</v>
      </c>
    </row>
    <row r="40" spans="1:12" ht="12.75" customHeight="1" x14ac:dyDescent="0.3">
      <c r="A40" s="32" t="s">
        <v>38</v>
      </c>
      <c r="B40" s="29">
        <v>0.42499999999999999</v>
      </c>
      <c r="C40" s="27">
        <f>'1B'!B40</f>
        <v>7.2000000000000008E-2</v>
      </c>
      <c r="D40" s="27">
        <f t="shared" si="0"/>
        <v>-0.35299999999999998</v>
      </c>
      <c r="E40" s="217">
        <f t="shared" si="1"/>
        <v>-0.83058823529411763</v>
      </c>
      <c r="F40" s="215"/>
      <c r="G40" s="157" t="str">
        <f t="shared" si="2"/>
        <v>New Mexico</v>
      </c>
      <c r="H40" s="27">
        <v>0.52700000000000002</v>
      </c>
      <c r="I40" s="27">
        <f>'1B'!G40</f>
        <v>8.5000000000000006E-2</v>
      </c>
      <c r="J40" s="27">
        <f>I40-H40</f>
        <v>-0.442</v>
      </c>
      <c r="K40" s="27">
        <f>J40/H40</f>
        <v>-0.83870967741935476</v>
      </c>
    </row>
    <row r="41" spans="1:12" ht="12.75" customHeight="1" x14ac:dyDescent="0.3">
      <c r="A41" s="32" t="s">
        <v>39</v>
      </c>
      <c r="B41" s="29">
        <v>0.217</v>
      </c>
      <c r="C41" s="27">
        <f>'1B'!B41</f>
        <v>0.10300000000000001</v>
      </c>
      <c r="D41" s="27">
        <f t="shared" si="0"/>
        <v>-0.11399999999999999</v>
      </c>
      <c r="E41" s="217">
        <f t="shared" si="1"/>
        <v>-0.52534562211981561</v>
      </c>
      <c r="F41" s="215"/>
      <c r="G41" s="157" t="str">
        <f t="shared" si="2"/>
        <v>New York</v>
      </c>
      <c r="H41" s="110" t="s">
        <v>1</v>
      </c>
      <c r="I41" s="92" t="s">
        <v>150</v>
      </c>
      <c r="J41" s="92" t="s">
        <v>150</v>
      </c>
      <c r="K41" s="92" t="s">
        <v>150</v>
      </c>
    </row>
    <row r="42" spans="1:12" ht="12.75" customHeight="1" x14ac:dyDescent="0.3">
      <c r="A42" s="32" t="s">
        <v>40</v>
      </c>
      <c r="B42" s="29">
        <v>0.26400000000000001</v>
      </c>
      <c r="C42" s="27">
        <f>'1B'!B42</f>
        <v>4.7E-2</v>
      </c>
      <c r="D42" s="27">
        <f t="shared" si="0"/>
        <v>-0.21700000000000003</v>
      </c>
      <c r="E42" s="217">
        <f t="shared" si="1"/>
        <v>-0.82196969696969702</v>
      </c>
      <c r="F42" s="215"/>
      <c r="G42" s="157" t="str">
        <f t="shared" si="2"/>
        <v>North Carolina</v>
      </c>
      <c r="H42" s="27">
        <v>0.46700000000000003</v>
      </c>
      <c r="I42" s="27">
        <f>'1B'!G42</f>
        <v>9.6999999999999989E-2</v>
      </c>
      <c r="J42" s="27">
        <f>I42-H42</f>
        <v>-0.37000000000000005</v>
      </c>
      <c r="K42" s="27">
        <f>J42/H42</f>
        <v>-0.79229122055674528</v>
      </c>
      <c r="L42" s="43"/>
    </row>
    <row r="43" spans="1:12" ht="12.75" customHeight="1" x14ac:dyDescent="0.3">
      <c r="A43" s="32" t="s">
        <v>41</v>
      </c>
      <c r="B43" s="29">
        <v>0.54100000000000004</v>
      </c>
      <c r="C43" s="27">
        <f>'1B'!B43</f>
        <v>8.5000000000000006E-2</v>
      </c>
      <c r="D43" s="27">
        <f t="shared" si="0"/>
        <v>-0.45600000000000002</v>
      </c>
      <c r="E43" s="217">
        <f t="shared" si="1"/>
        <v>-0.84288354898336415</v>
      </c>
      <c r="F43" s="215"/>
      <c r="G43" s="157" t="str">
        <f t="shared" si="2"/>
        <v>North Dakota</v>
      </c>
      <c r="H43" s="110" t="s">
        <v>1</v>
      </c>
      <c r="I43" s="92" t="s">
        <v>150</v>
      </c>
      <c r="J43" s="92" t="s">
        <v>150</v>
      </c>
      <c r="K43" s="92" t="s">
        <v>150</v>
      </c>
    </row>
    <row r="44" spans="1:12" ht="12.75" customHeight="1" x14ac:dyDescent="0.3">
      <c r="A44" s="32" t="s">
        <v>42</v>
      </c>
      <c r="B44" s="29">
        <v>0.34799999999999998</v>
      </c>
      <c r="C44" s="27">
        <f>'1B'!B44</f>
        <v>0.31900000000000001</v>
      </c>
      <c r="D44" s="27">
        <f t="shared" si="0"/>
        <v>-2.899999999999997E-2</v>
      </c>
      <c r="E44" s="217">
        <f t="shared" si="1"/>
        <v>-8.3333333333333259E-2</v>
      </c>
      <c r="F44" s="215"/>
      <c r="G44" s="157" t="str">
        <f t="shared" si="2"/>
        <v>Ohio</v>
      </c>
      <c r="H44" s="27">
        <v>0.377</v>
      </c>
      <c r="I44" s="27">
        <f>'1B'!G44</f>
        <v>0.29600000000000004</v>
      </c>
      <c r="J44" s="27">
        <f>I44-H44</f>
        <v>-8.0999999999999961E-2</v>
      </c>
      <c r="K44" s="27">
        <f>J44/H44</f>
        <v>-0.21485411140583544</v>
      </c>
    </row>
    <row r="45" spans="1:12" ht="12.75" customHeight="1" x14ac:dyDescent="0.3">
      <c r="A45" s="32" t="s">
        <v>43</v>
      </c>
      <c r="B45" s="29">
        <v>0.315</v>
      </c>
      <c r="C45" s="27">
        <f>'1B'!B45</f>
        <v>0.13699999999999998</v>
      </c>
      <c r="D45" s="27">
        <f t="shared" si="0"/>
        <v>-0.17800000000000002</v>
      </c>
      <c r="E45" s="217">
        <f t="shared" si="1"/>
        <v>-0.56507936507936518</v>
      </c>
      <c r="F45" s="215"/>
      <c r="G45" s="157" t="str">
        <f t="shared" si="2"/>
        <v>Oklahoma</v>
      </c>
      <c r="H45" s="110" t="s">
        <v>1</v>
      </c>
      <c r="I45" s="92" t="s">
        <v>150</v>
      </c>
      <c r="J45" s="92" t="s">
        <v>150</v>
      </c>
      <c r="K45" s="92" t="s">
        <v>150</v>
      </c>
    </row>
    <row r="46" spans="1:12" ht="12.75" customHeight="1" x14ac:dyDescent="0.3">
      <c r="A46" s="32" t="s">
        <v>44</v>
      </c>
      <c r="B46" s="29">
        <v>0.65900000000000003</v>
      </c>
      <c r="C46" s="27">
        <f>'1B'!B46</f>
        <v>0.34100000000000003</v>
      </c>
      <c r="D46" s="27">
        <f t="shared" si="0"/>
        <v>-0.318</v>
      </c>
      <c r="E46" s="217">
        <f t="shared" si="1"/>
        <v>-0.48254931714719268</v>
      </c>
      <c r="F46" s="215"/>
      <c r="G46" s="157" t="str">
        <f t="shared" si="2"/>
        <v>Oregon</v>
      </c>
      <c r="H46" s="27">
        <v>0.98599999999999999</v>
      </c>
      <c r="I46" s="27">
        <f>'1B'!G46</f>
        <v>0.67799999999999994</v>
      </c>
      <c r="J46" s="27">
        <f>I46-H46</f>
        <v>-0.30800000000000005</v>
      </c>
      <c r="K46" s="27">
        <f>J46/H46</f>
        <v>-0.3123732251521299</v>
      </c>
    </row>
    <row r="47" spans="1:12" ht="12.75" customHeight="1" x14ac:dyDescent="0.3">
      <c r="A47" s="32" t="s">
        <v>45</v>
      </c>
      <c r="B47" s="29">
        <v>0.222</v>
      </c>
      <c r="C47" s="27">
        <f>'1B'!B47</f>
        <v>0.113</v>
      </c>
      <c r="D47" s="27">
        <f t="shared" si="0"/>
        <v>-0.109</v>
      </c>
      <c r="E47" s="217">
        <f t="shared" si="1"/>
        <v>-0.49099099099099097</v>
      </c>
      <c r="F47" s="215"/>
      <c r="G47" s="157" t="str">
        <f t="shared" si="2"/>
        <v>Pennsylvania</v>
      </c>
      <c r="H47" s="27">
        <v>0.37799999999999995</v>
      </c>
      <c r="I47" s="27">
        <f>'1B'!G47</f>
        <v>0.34</v>
      </c>
      <c r="J47" s="27">
        <f>I47-H47</f>
        <v>-3.7999999999999923E-2</v>
      </c>
      <c r="K47" s="27">
        <f>J47/H47</f>
        <v>-0.10052910052910034</v>
      </c>
    </row>
    <row r="48" spans="1:12" ht="18" customHeight="1" x14ac:dyDescent="0.3">
      <c r="A48" s="32" t="s">
        <v>46</v>
      </c>
      <c r="B48" s="29">
        <v>0.191</v>
      </c>
      <c r="C48" s="27">
        <f>'1B'!B48</f>
        <v>6.0000000000000001E-3</v>
      </c>
      <c r="D48" s="27">
        <f t="shared" si="0"/>
        <v>-0.185</v>
      </c>
      <c r="E48" s="217">
        <f t="shared" si="1"/>
        <v>-0.96858638743455494</v>
      </c>
      <c r="F48" s="215"/>
      <c r="G48" s="157" t="str">
        <f t="shared" si="2"/>
        <v>Puerto Rico</v>
      </c>
      <c r="H48" s="110" t="s">
        <v>1</v>
      </c>
      <c r="I48" s="92" t="s">
        <v>150</v>
      </c>
      <c r="J48" s="92" t="s">
        <v>150</v>
      </c>
      <c r="K48" s="92" t="s">
        <v>150</v>
      </c>
    </row>
    <row r="49" spans="1:13" ht="12.75" customHeight="1" x14ac:dyDescent="0.3">
      <c r="A49" s="32" t="s">
        <v>47</v>
      </c>
      <c r="B49" s="29">
        <v>8.900000000000001E-2</v>
      </c>
      <c r="C49" s="27">
        <f>'1B'!B49</f>
        <v>6.5000000000000002E-2</v>
      </c>
      <c r="D49" s="27">
        <f t="shared" si="0"/>
        <v>-2.4000000000000007E-2</v>
      </c>
      <c r="E49" s="217">
        <f t="shared" si="1"/>
        <v>-0.26966292134831465</v>
      </c>
      <c r="F49" s="215"/>
      <c r="G49" s="157" t="str">
        <f t="shared" si="2"/>
        <v>Rhode Island</v>
      </c>
      <c r="H49" s="27">
        <v>0.11800000000000001</v>
      </c>
      <c r="I49" s="27">
        <f>'1B'!G49</f>
        <v>6.8000000000000005E-2</v>
      </c>
      <c r="J49" s="27">
        <f>I49-H49</f>
        <v>-0.05</v>
      </c>
      <c r="K49" s="27">
        <f>J49/H49</f>
        <v>-0.42372881355932202</v>
      </c>
    </row>
    <row r="50" spans="1:13" ht="12.75" customHeight="1" x14ac:dyDescent="0.3">
      <c r="A50" s="32" t="s">
        <v>48</v>
      </c>
      <c r="B50" s="29">
        <v>0.29899999999999999</v>
      </c>
      <c r="C50" s="27">
        <f>'1B'!B50</f>
        <v>0.09</v>
      </c>
      <c r="D50" s="27">
        <f>C50-B50</f>
        <v>-0.20899999999999999</v>
      </c>
      <c r="E50" s="217">
        <f>D50/B50</f>
        <v>-0.69899665551839463</v>
      </c>
      <c r="F50" s="215"/>
      <c r="G50" s="157" t="str">
        <f t="shared" si="2"/>
        <v>South Carolina</v>
      </c>
      <c r="H50" s="110" t="s">
        <v>1</v>
      </c>
      <c r="I50" s="92" t="s">
        <v>150</v>
      </c>
      <c r="J50" s="92" t="s">
        <v>150</v>
      </c>
      <c r="K50" s="92" t="s">
        <v>150</v>
      </c>
    </row>
    <row r="51" spans="1:13" ht="12.75" customHeight="1" x14ac:dyDescent="0.3">
      <c r="A51" s="32" t="s">
        <v>49</v>
      </c>
      <c r="B51" s="29">
        <v>0.57700000000000007</v>
      </c>
      <c r="C51" s="27">
        <f>'1B'!B51</f>
        <v>0.58799999999999997</v>
      </c>
      <c r="D51" s="27">
        <f t="shared" si="0"/>
        <v>1.0999999999999899E-2</v>
      </c>
      <c r="E51" s="217">
        <f t="shared" si="1"/>
        <v>1.906412478336204E-2</v>
      </c>
      <c r="F51" s="215"/>
      <c r="G51" s="157" t="str">
        <f t="shared" si="2"/>
        <v>South Dakota</v>
      </c>
      <c r="H51" s="110" t="s">
        <v>1</v>
      </c>
      <c r="I51" s="92" t="s">
        <v>150</v>
      </c>
      <c r="J51" s="92" t="s">
        <v>150</v>
      </c>
      <c r="K51" s="92" t="s">
        <v>150</v>
      </c>
    </row>
    <row r="52" spans="1:13" ht="12.75" customHeight="1" x14ac:dyDescent="0.3">
      <c r="A52" s="32" t="s">
        <v>50</v>
      </c>
      <c r="B52" s="29">
        <v>0.33200000000000002</v>
      </c>
      <c r="C52" s="27">
        <f>'1B'!B52</f>
        <v>0.248</v>
      </c>
      <c r="D52" s="27">
        <f t="shared" si="0"/>
        <v>-8.4000000000000019E-2</v>
      </c>
      <c r="E52" s="217">
        <f t="shared" si="1"/>
        <v>-0.25301204819277112</v>
      </c>
      <c r="F52" s="215"/>
      <c r="G52" s="157" t="str">
        <f t="shared" si="2"/>
        <v>Tennessee</v>
      </c>
      <c r="H52" s="27">
        <v>0.32799999999999996</v>
      </c>
      <c r="I52" s="27">
        <f>'1B'!G52</f>
        <v>0.24</v>
      </c>
      <c r="J52" s="27">
        <f>I52-H52</f>
        <v>-8.7999999999999967E-2</v>
      </c>
      <c r="K52" s="27">
        <f>J52/H52</f>
        <v>-0.26829268292682923</v>
      </c>
    </row>
    <row r="53" spans="1:13" ht="12.75" customHeight="1" x14ac:dyDescent="0.3">
      <c r="A53" s="32" t="s">
        <v>51</v>
      </c>
      <c r="B53" s="29">
        <v>0.218</v>
      </c>
      <c r="C53" s="27">
        <f>'1B'!B53</f>
        <v>3.1E-2</v>
      </c>
      <c r="D53" s="27">
        <f t="shared" si="0"/>
        <v>-0.187</v>
      </c>
      <c r="E53" s="217">
        <f t="shared" si="1"/>
        <v>-0.85779816513761464</v>
      </c>
      <c r="F53" s="215"/>
      <c r="G53" s="157" t="str">
        <f t="shared" si="2"/>
        <v>Texas</v>
      </c>
      <c r="H53" s="110" t="s">
        <v>1</v>
      </c>
      <c r="I53" s="92" t="s">
        <v>150</v>
      </c>
      <c r="J53" s="92" t="s">
        <v>150</v>
      </c>
      <c r="K53" s="92" t="s">
        <v>150</v>
      </c>
      <c r="M53" s="11" t="s">
        <v>2</v>
      </c>
    </row>
    <row r="54" spans="1:13" ht="12.75" customHeight="1" x14ac:dyDescent="0.3">
      <c r="A54" s="32" t="s">
        <v>52</v>
      </c>
      <c r="B54" s="29">
        <v>0.11800000000000001</v>
      </c>
      <c r="C54" s="27">
        <f>'1B'!B54</f>
        <v>0.105</v>
      </c>
      <c r="D54" s="27">
        <f t="shared" si="0"/>
        <v>-1.3000000000000012E-2</v>
      </c>
      <c r="E54" s="217">
        <f t="shared" si="1"/>
        <v>-0.11016949152542382</v>
      </c>
      <c r="F54" s="215"/>
      <c r="G54" s="157" t="str">
        <f t="shared" si="2"/>
        <v>Utah</v>
      </c>
      <c r="H54" s="110" t="s">
        <v>1</v>
      </c>
      <c r="I54" s="92" t="s">
        <v>150</v>
      </c>
      <c r="J54" s="92" t="s">
        <v>150</v>
      </c>
      <c r="K54" s="92" t="s">
        <v>150</v>
      </c>
    </row>
    <row r="55" spans="1:13" ht="12.75" customHeight="1" x14ac:dyDescent="0.3">
      <c r="A55" s="32" t="s">
        <v>53</v>
      </c>
      <c r="B55" s="29">
        <v>0.46200000000000002</v>
      </c>
      <c r="C55" s="27">
        <f>'1B'!B55</f>
        <v>0.35399999999999998</v>
      </c>
      <c r="D55" s="27">
        <f>C55-B55</f>
        <v>-0.10800000000000004</v>
      </c>
      <c r="E55" s="217">
        <f t="shared" si="1"/>
        <v>-0.23376623376623384</v>
      </c>
      <c r="F55" s="215"/>
      <c r="G55" s="157" t="str">
        <f t="shared" si="2"/>
        <v>Vermont</v>
      </c>
      <c r="H55" s="27">
        <v>0.57999999999999996</v>
      </c>
      <c r="I55" s="27">
        <f>'1B'!G55</f>
        <v>0.79900000000000004</v>
      </c>
      <c r="J55" s="27">
        <f>I55-H55</f>
        <v>0.21900000000000008</v>
      </c>
      <c r="K55" s="27">
        <f>J55/H55</f>
        <v>0.37758620689655187</v>
      </c>
    </row>
    <row r="56" spans="1:13" ht="12.75" customHeight="1" x14ac:dyDescent="0.3">
      <c r="A56" s="32" t="s">
        <v>54</v>
      </c>
      <c r="B56" s="29">
        <v>6.2E-2</v>
      </c>
      <c r="C56" s="27">
        <f>'1B'!B56</f>
        <v>1.2E-2</v>
      </c>
      <c r="D56" s="27">
        <f t="shared" si="0"/>
        <v>-0.05</v>
      </c>
      <c r="E56" s="217">
        <f t="shared" si="1"/>
        <v>-0.80645161290322587</v>
      </c>
      <c r="F56" s="215"/>
      <c r="G56" s="157" t="str">
        <f t="shared" si="2"/>
        <v>Virgin Islands</v>
      </c>
      <c r="H56" s="110" t="s">
        <v>1</v>
      </c>
      <c r="I56" s="92" t="s">
        <v>150</v>
      </c>
      <c r="J56" s="92" t="s">
        <v>150</v>
      </c>
      <c r="K56" s="92" t="s">
        <v>150</v>
      </c>
    </row>
    <row r="57" spans="1:13" ht="12.75" customHeight="1" x14ac:dyDescent="0.3">
      <c r="A57" s="32" t="s">
        <v>55</v>
      </c>
      <c r="B57" s="29">
        <v>0.40500000000000003</v>
      </c>
      <c r="C57" s="27">
        <f>'1B'!B57</f>
        <v>0.14499999999999999</v>
      </c>
      <c r="D57" s="27">
        <f t="shared" si="0"/>
        <v>-0.26</v>
      </c>
      <c r="E57" s="217">
        <f t="shared" si="1"/>
        <v>-0.64197530864197527</v>
      </c>
      <c r="F57" s="215"/>
      <c r="G57" s="157" t="str">
        <f t="shared" si="2"/>
        <v>Virginia</v>
      </c>
      <c r="H57" s="110" t="s">
        <v>1</v>
      </c>
      <c r="I57" s="92" t="s">
        <v>150</v>
      </c>
      <c r="J57" s="92" t="s">
        <v>150</v>
      </c>
      <c r="K57" s="92" t="s">
        <v>150</v>
      </c>
    </row>
    <row r="58" spans="1:13" ht="18" customHeight="1" x14ac:dyDescent="0.3">
      <c r="A58" s="32" t="s">
        <v>56</v>
      </c>
      <c r="B58" s="29">
        <v>0.505</v>
      </c>
      <c r="C58" s="27">
        <f>'1B'!B58</f>
        <v>0.34700000000000003</v>
      </c>
      <c r="D58" s="27">
        <f t="shared" si="0"/>
        <v>-0.15799999999999997</v>
      </c>
      <c r="E58" s="217">
        <f t="shared" si="1"/>
        <v>-0.31287128712871282</v>
      </c>
      <c r="F58" s="215"/>
      <c r="G58" s="157" t="str">
        <f t="shared" si="2"/>
        <v>Washington</v>
      </c>
      <c r="H58" s="27">
        <v>0.69599999999999995</v>
      </c>
      <c r="I58" s="27">
        <f>'1B'!G58</f>
        <v>0.58099999999999996</v>
      </c>
      <c r="J58" s="27">
        <f>I58-H58</f>
        <v>-0.11499999999999999</v>
      </c>
      <c r="K58" s="27">
        <f>J58/H58</f>
        <v>-0.16522988505747127</v>
      </c>
    </row>
    <row r="59" spans="1:13" ht="12.75" customHeight="1" x14ac:dyDescent="0.3">
      <c r="A59" s="32" t="s">
        <v>57</v>
      </c>
      <c r="B59" s="29">
        <v>0.34700000000000003</v>
      </c>
      <c r="C59" s="27">
        <f>'1B'!B59</f>
        <v>0.20800000000000002</v>
      </c>
      <c r="D59" s="27">
        <f t="shared" si="0"/>
        <v>-0.13900000000000001</v>
      </c>
      <c r="E59" s="217">
        <f t="shared" si="1"/>
        <v>-0.40057636887608067</v>
      </c>
      <c r="F59" s="215"/>
      <c r="G59" s="157" t="str">
        <f t="shared" si="2"/>
        <v>West Virginia</v>
      </c>
      <c r="H59" s="110" t="s">
        <v>1</v>
      </c>
      <c r="I59" s="92" t="s">
        <v>150</v>
      </c>
      <c r="J59" s="92" t="s">
        <v>150</v>
      </c>
      <c r="K59" s="92" t="s">
        <v>150</v>
      </c>
    </row>
    <row r="60" spans="1:13" ht="12.75" customHeight="1" x14ac:dyDescent="0.3">
      <c r="A60" s="32" t="s">
        <v>58</v>
      </c>
      <c r="B60" s="29">
        <v>0.51800000000000002</v>
      </c>
      <c r="C60" s="27">
        <f>'1B'!B60</f>
        <v>0.36899999999999999</v>
      </c>
      <c r="D60" s="27">
        <f t="shared" si="0"/>
        <v>-0.14900000000000002</v>
      </c>
      <c r="E60" s="217">
        <f t="shared" si="1"/>
        <v>-0.28764478764478768</v>
      </c>
      <c r="F60" s="215"/>
      <c r="G60" s="157" t="str">
        <f t="shared" si="2"/>
        <v>Wisconsin</v>
      </c>
      <c r="H60" s="27">
        <v>0.66500000000000004</v>
      </c>
      <c r="I60" s="27">
        <f>'1B'!G60</f>
        <v>0.39899999999999997</v>
      </c>
      <c r="J60" s="27">
        <f>I60-H60</f>
        <v>-0.26600000000000007</v>
      </c>
      <c r="K60" s="27">
        <f>J60/H60</f>
        <v>-0.40000000000000008</v>
      </c>
    </row>
    <row r="61" spans="1:13" ht="12.75" customHeight="1" x14ac:dyDescent="0.3">
      <c r="A61" s="34" t="s">
        <v>59</v>
      </c>
      <c r="B61" s="28">
        <v>0.72499999999999998</v>
      </c>
      <c r="C61" s="28">
        <f>'1B'!B61</f>
        <v>0.73799999999999999</v>
      </c>
      <c r="D61" s="28">
        <f t="shared" si="0"/>
        <v>1.3000000000000012E-2</v>
      </c>
      <c r="E61" s="218">
        <f t="shared" si="1"/>
        <v>1.7931034482758637E-2</v>
      </c>
      <c r="F61" s="215"/>
      <c r="G61" s="158" t="str">
        <f t="shared" si="2"/>
        <v>Wyoming</v>
      </c>
      <c r="H61" s="28">
        <v>0.77599999999999991</v>
      </c>
      <c r="I61" s="28">
        <f>'1B'!G61</f>
        <v>0.70400000000000007</v>
      </c>
      <c r="J61" s="28">
        <f>I61-H61</f>
        <v>-7.1999999999999842E-2</v>
      </c>
      <c r="K61" s="28">
        <f>J61/H61</f>
        <v>-9.2783505154638984E-2</v>
      </c>
    </row>
    <row r="62" spans="1:13" ht="12.75" customHeight="1" x14ac:dyDescent="0.25">
      <c r="A62" s="15" t="s">
        <v>80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</row>
    <row r="64" spans="1:13" ht="12.75" customHeight="1" x14ac:dyDescent="0.25">
      <c r="A64" s="10" t="s">
        <v>2</v>
      </c>
    </row>
  </sheetData>
  <phoneticPr fontId="0" type="noConversion"/>
  <printOptions horizontalCentered="1"/>
  <pageMargins left="0.25" right="0.25" top="0.25" bottom="0.25" header="0.5" footer="0.5"/>
  <pageSetup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3"/>
  <sheetViews>
    <sheetView zoomScaleNormal="100" zoomScaleSheetLayoutView="100" workbookViewId="0">
      <selection activeCell="A3" sqref="A3:G3"/>
    </sheetView>
  </sheetViews>
  <sheetFormatPr defaultColWidth="9.08984375" defaultRowHeight="12.75" customHeight="1" x14ac:dyDescent="0.25"/>
  <cols>
    <col min="1" max="1" width="15.6328125" style="2" customWidth="1"/>
    <col min="2" max="3" width="11.6328125" style="2" customWidth="1"/>
    <col min="4" max="4" width="0.90625" style="2" hidden="1" customWidth="1"/>
    <col min="5" max="5" width="14.26953125" style="144" hidden="1" customWidth="1"/>
    <col min="6" max="7" width="11.6328125" style="2" customWidth="1"/>
    <col min="8" max="16384" width="9.08984375" style="2"/>
  </cols>
  <sheetData>
    <row r="1" spans="1:9" s="109" customFormat="1" ht="12.75" customHeight="1" x14ac:dyDescent="0.3">
      <c r="A1" s="176" t="s">
        <v>182</v>
      </c>
      <c r="B1" s="176"/>
      <c r="C1" s="176"/>
      <c r="D1" s="176"/>
      <c r="E1" s="176"/>
      <c r="F1" s="176"/>
      <c r="G1" s="176"/>
    </row>
    <row r="2" spans="1:9" s="109" customFormat="1" ht="12.75" customHeight="1" x14ac:dyDescent="0.3">
      <c r="A2" s="176" t="s">
        <v>176</v>
      </c>
      <c r="B2" s="176"/>
      <c r="C2" s="176"/>
      <c r="D2" s="176"/>
      <c r="E2" s="176"/>
      <c r="F2" s="176"/>
      <c r="G2" s="176"/>
    </row>
    <row r="3" spans="1:9" ht="13" x14ac:dyDescent="0.3">
      <c r="A3" s="176" t="str">
        <f>'1A'!$A$3</f>
        <v>Fiscal Year 2021</v>
      </c>
      <c r="B3" s="176"/>
      <c r="C3" s="176"/>
      <c r="D3" s="176"/>
      <c r="E3" s="176"/>
      <c r="F3" s="176"/>
      <c r="G3" s="176"/>
      <c r="I3" s="88"/>
    </row>
    <row r="4" spans="1:9" s="201" customFormat="1" ht="20" customHeight="1" x14ac:dyDescent="0.25">
      <c r="A4" s="199" t="str">
        <f>'1A'!A4</f>
        <v>ACF-OFA: 09/06/2022</v>
      </c>
      <c r="B4" s="199"/>
      <c r="C4" s="199"/>
      <c r="D4" s="199"/>
      <c r="E4" s="199"/>
      <c r="F4" s="199"/>
      <c r="G4" s="199"/>
    </row>
    <row r="5" spans="1:9" s="146" customFormat="1" ht="20" customHeight="1" x14ac:dyDescent="0.25">
      <c r="B5" s="191" t="s">
        <v>248</v>
      </c>
      <c r="C5" s="192"/>
      <c r="D5" s="96"/>
      <c r="F5" s="191" t="s">
        <v>6</v>
      </c>
      <c r="G5" s="192"/>
    </row>
    <row r="6" spans="1:9" s="3" customFormat="1" ht="45" customHeight="1" x14ac:dyDescent="0.3">
      <c r="A6" s="143" t="s">
        <v>0</v>
      </c>
      <c r="B6" s="21" t="s">
        <v>82</v>
      </c>
      <c r="C6" s="21" t="s">
        <v>81</v>
      </c>
      <c r="D6" s="214"/>
      <c r="E6" s="159" t="str">
        <f>A6</f>
        <v>STATE</v>
      </c>
      <c r="F6" s="21" t="s">
        <v>82</v>
      </c>
      <c r="G6" s="21" t="s">
        <v>81</v>
      </c>
    </row>
    <row r="7" spans="1:9" ht="12.75" customHeight="1" x14ac:dyDescent="0.3">
      <c r="A7" s="41" t="s">
        <v>7</v>
      </c>
      <c r="B7" s="264">
        <v>0.5</v>
      </c>
      <c r="C7" s="160">
        <f>IF((0.5-B7)&lt;0,0,(0.5-B7))</f>
        <v>0</v>
      </c>
      <c r="D7" s="214"/>
      <c r="E7" s="162" t="str">
        <f t="shared" ref="E7:E60" si="0">A7</f>
        <v>Alabama</v>
      </c>
      <c r="F7" s="29">
        <v>0.9</v>
      </c>
      <c r="G7" s="160">
        <f t="shared" ref="G7:G11" si="1">IF((0.9-F7)&lt;0, 0, (0.9-F7))</f>
        <v>0</v>
      </c>
    </row>
    <row r="8" spans="1:9" ht="12.75" customHeight="1" x14ac:dyDescent="0.3">
      <c r="A8" s="41" t="s">
        <v>8</v>
      </c>
      <c r="B8" s="27">
        <v>0.42011551966633393</v>
      </c>
      <c r="C8" s="160">
        <f>IF((0.5-B8)&lt;0,0,(0.5-B8))</f>
        <v>7.9884480333666075E-2</v>
      </c>
      <c r="D8" s="214"/>
      <c r="E8" s="163" t="str">
        <f t="shared" si="0"/>
        <v>Alaska</v>
      </c>
      <c r="F8" s="29">
        <v>0.52092415275768733</v>
      </c>
      <c r="G8" s="160">
        <f t="shared" si="1"/>
        <v>0.37907584724231269</v>
      </c>
    </row>
    <row r="9" spans="1:9" ht="12.75" customHeight="1" x14ac:dyDescent="0.3">
      <c r="A9" s="41" t="s">
        <v>9</v>
      </c>
      <c r="B9" s="133">
        <v>0.5</v>
      </c>
      <c r="C9" s="160">
        <f>IF((0.5-B9)&lt;0,0,(0.5-B9))</f>
        <v>0</v>
      </c>
      <c r="D9" s="214"/>
      <c r="E9" s="163" t="str">
        <f t="shared" si="0"/>
        <v>Arizona</v>
      </c>
      <c r="F9" s="29">
        <v>0.75850121737266141</v>
      </c>
      <c r="G9" s="160">
        <f t="shared" si="1"/>
        <v>0.14149878262733862</v>
      </c>
    </row>
    <row r="10" spans="1:9" ht="12.75" customHeight="1" x14ac:dyDescent="0.3">
      <c r="A10" s="41" t="s">
        <v>10</v>
      </c>
      <c r="B10" s="27">
        <v>0.5</v>
      </c>
      <c r="C10" s="160">
        <f>IF((0.5-B10)&lt;0,0,(0.5-B10))</f>
        <v>0</v>
      </c>
      <c r="D10" s="214"/>
      <c r="E10" s="163" t="str">
        <f t="shared" si="0"/>
        <v>Arkansas</v>
      </c>
      <c r="F10" s="133">
        <v>0.76702006079336715</v>
      </c>
      <c r="G10" s="160">
        <f t="shared" si="1"/>
        <v>0.13297993920663287</v>
      </c>
    </row>
    <row r="11" spans="1:9" ht="12.75" customHeight="1" x14ac:dyDescent="0.3">
      <c r="A11" s="41" t="s">
        <v>11</v>
      </c>
      <c r="B11" s="27">
        <v>0.30223399120846123</v>
      </c>
      <c r="C11" s="160">
        <f t="shared" ref="C11:C56" si="2">IF((0.5-B11)&lt;0,0,(0.5-B11))</f>
        <v>0.19776600879153877</v>
      </c>
      <c r="D11" s="214"/>
      <c r="E11" s="163" t="str">
        <f t="shared" si="0"/>
        <v>California</v>
      </c>
      <c r="F11" s="29">
        <v>0.34424125629952906</v>
      </c>
      <c r="G11" s="160">
        <f t="shared" si="1"/>
        <v>0.55575874370047096</v>
      </c>
    </row>
    <row r="12" spans="1:9" ht="12.75" customHeight="1" x14ac:dyDescent="0.3">
      <c r="A12" s="41" t="s">
        <v>12</v>
      </c>
      <c r="B12" s="27">
        <v>0.49186347223130394</v>
      </c>
      <c r="C12" s="160">
        <f t="shared" si="2"/>
        <v>8.1365277686960558E-3</v>
      </c>
      <c r="D12" s="214"/>
      <c r="E12" s="163" t="str">
        <f t="shared" si="0"/>
        <v>Colorado</v>
      </c>
      <c r="F12" s="234" t="s">
        <v>1</v>
      </c>
      <c r="G12" s="236" t="s">
        <v>150</v>
      </c>
    </row>
    <row r="13" spans="1:9" ht="12.75" customHeight="1" x14ac:dyDescent="0.3">
      <c r="A13" s="41" t="s">
        <v>13</v>
      </c>
      <c r="B13" s="27">
        <v>0.5</v>
      </c>
      <c r="C13" s="160">
        <f t="shared" si="2"/>
        <v>0</v>
      </c>
      <c r="D13" s="214"/>
      <c r="E13" s="163" t="str">
        <f t="shared" si="0"/>
        <v xml:space="preserve">Connecticut </v>
      </c>
      <c r="F13" s="235" t="s">
        <v>1</v>
      </c>
      <c r="G13" s="236" t="s">
        <v>150</v>
      </c>
    </row>
    <row r="14" spans="1:9" ht="12.75" customHeight="1" x14ac:dyDescent="0.3">
      <c r="A14" s="41" t="s">
        <v>14</v>
      </c>
      <c r="B14" s="27">
        <v>0.5</v>
      </c>
      <c r="C14" s="160">
        <f t="shared" si="2"/>
        <v>0</v>
      </c>
      <c r="D14" s="214"/>
      <c r="E14" s="163" t="str">
        <f t="shared" si="0"/>
        <v>Delaware</v>
      </c>
      <c r="F14" s="235" t="s">
        <v>1</v>
      </c>
      <c r="G14" s="236" t="s">
        <v>150</v>
      </c>
    </row>
    <row r="15" spans="1:9" ht="12.75" customHeight="1" x14ac:dyDescent="0.3">
      <c r="A15" s="41" t="s">
        <v>76</v>
      </c>
      <c r="B15" s="27">
        <v>0.39693564095509626</v>
      </c>
      <c r="C15" s="160">
        <f t="shared" si="2"/>
        <v>0.10306435904490374</v>
      </c>
      <c r="D15" s="214"/>
      <c r="E15" s="163" t="str">
        <f t="shared" si="0"/>
        <v>District of Col.</v>
      </c>
      <c r="F15" s="235" t="s">
        <v>1</v>
      </c>
      <c r="G15" s="236" t="s">
        <v>150</v>
      </c>
    </row>
    <row r="16" spans="1:9" ht="12.75" customHeight="1" x14ac:dyDescent="0.3">
      <c r="A16" s="41" t="s">
        <v>15</v>
      </c>
      <c r="B16" s="27">
        <v>0.34455994304424675</v>
      </c>
      <c r="C16" s="160">
        <f t="shared" si="2"/>
        <v>0.15544005695575325</v>
      </c>
      <c r="D16" s="214"/>
      <c r="E16" s="163" t="str">
        <f t="shared" si="0"/>
        <v>Florida</v>
      </c>
      <c r="F16" s="29">
        <v>0.46833001827984377</v>
      </c>
      <c r="G16" s="160">
        <f>IF((0.9-F16)&lt;0, 0, (0.9-F16))</f>
        <v>0.43166998172015625</v>
      </c>
    </row>
    <row r="17" spans="1:7" ht="18" customHeight="1" x14ac:dyDescent="0.3">
      <c r="A17" s="41" t="s">
        <v>16</v>
      </c>
      <c r="B17" s="133">
        <v>0.5</v>
      </c>
      <c r="C17" s="160">
        <f t="shared" si="2"/>
        <v>0</v>
      </c>
      <c r="D17" s="214"/>
      <c r="E17" s="163" t="str">
        <f t="shared" si="0"/>
        <v>Georgia</v>
      </c>
      <c r="F17" s="235" t="s">
        <v>1</v>
      </c>
      <c r="G17" s="236" t="s">
        <v>150</v>
      </c>
    </row>
    <row r="18" spans="1:7" ht="12.75" customHeight="1" x14ac:dyDescent="0.3">
      <c r="A18" s="41" t="s">
        <v>17</v>
      </c>
      <c r="B18" s="133">
        <v>0.5</v>
      </c>
      <c r="C18" s="160">
        <f t="shared" si="2"/>
        <v>0</v>
      </c>
      <c r="D18" s="214"/>
      <c r="E18" s="163" t="str">
        <f t="shared" si="0"/>
        <v>Guam</v>
      </c>
      <c r="F18" s="29">
        <v>0.54747474747474745</v>
      </c>
      <c r="G18" s="160">
        <f>IF((0.9-F18)&lt;0, 0, (0.9-F18))</f>
        <v>0.35252525252525257</v>
      </c>
    </row>
    <row r="19" spans="1:7" ht="12.75" customHeight="1" x14ac:dyDescent="0.3">
      <c r="A19" s="41" t="s">
        <v>18</v>
      </c>
      <c r="B19" s="27">
        <v>0.5</v>
      </c>
      <c r="C19" s="160">
        <f t="shared" si="2"/>
        <v>0</v>
      </c>
      <c r="D19" s="214"/>
      <c r="E19" s="163" t="str">
        <f t="shared" si="0"/>
        <v>Hawaii</v>
      </c>
      <c r="F19" s="29">
        <v>0.74263752511793013</v>
      </c>
      <c r="G19" s="160">
        <f>IF((0.9-F19)&lt;0, 0, (0.9-F19))</f>
        <v>0.15736247488206989</v>
      </c>
    </row>
    <row r="20" spans="1:7" ht="12.75" customHeight="1" x14ac:dyDescent="0.3">
      <c r="A20" s="41" t="s">
        <v>19</v>
      </c>
      <c r="B20" s="27">
        <v>0</v>
      </c>
      <c r="C20" s="160">
        <f t="shared" si="2"/>
        <v>0.5</v>
      </c>
      <c r="D20" s="214"/>
      <c r="E20" s="163" t="str">
        <f t="shared" si="0"/>
        <v>Idaho</v>
      </c>
      <c r="F20" s="235" t="s">
        <v>1</v>
      </c>
      <c r="G20" s="236" t="s">
        <v>150</v>
      </c>
    </row>
    <row r="21" spans="1:7" ht="12.75" customHeight="1" x14ac:dyDescent="0.3">
      <c r="A21" s="41" t="s">
        <v>20</v>
      </c>
      <c r="B21" s="231">
        <v>0.42400609110307713</v>
      </c>
      <c r="C21" s="160">
        <f t="shared" si="2"/>
        <v>7.5993908896922868E-2</v>
      </c>
      <c r="D21" s="214"/>
      <c r="E21" s="163" t="str">
        <f t="shared" si="0"/>
        <v>Illinois</v>
      </c>
      <c r="F21" s="235" t="s">
        <v>1</v>
      </c>
      <c r="G21" s="236" t="s">
        <v>150</v>
      </c>
    </row>
    <row r="22" spans="1:7" ht="12.75" customHeight="1" x14ac:dyDescent="0.3">
      <c r="A22" s="41" t="s">
        <v>21</v>
      </c>
      <c r="B22" s="231">
        <v>0.5</v>
      </c>
      <c r="C22" s="160">
        <f t="shared" si="2"/>
        <v>0</v>
      </c>
      <c r="D22" s="214"/>
      <c r="E22" s="163" t="str">
        <f t="shared" si="0"/>
        <v>Indiana</v>
      </c>
      <c r="F22" s="265">
        <v>0.77652022934823095</v>
      </c>
      <c r="G22" s="160">
        <f>IF((0.9-F22)&lt;0, 0, (0.9-F22))</f>
        <v>0.12347977065176907</v>
      </c>
    </row>
    <row r="23" spans="1:7" ht="12.75" customHeight="1" x14ac:dyDescent="0.3">
      <c r="A23" s="41" t="s">
        <v>22</v>
      </c>
      <c r="B23" s="27">
        <v>0.5</v>
      </c>
      <c r="C23" s="160">
        <f t="shared" si="2"/>
        <v>0</v>
      </c>
      <c r="D23" s="214"/>
      <c r="E23" s="163" t="str">
        <f t="shared" si="0"/>
        <v>Iowa</v>
      </c>
      <c r="F23" s="29">
        <v>0.84654562143319723</v>
      </c>
      <c r="G23" s="160">
        <f>IF((0.9-F23)&lt;0, 0, (0.9-F23))</f>
        <v>5.3454378566802796E-2</v>
      </c>
    </row>
    <row r="24" spans="1:7" ht="12.75" customHeight="1" x14ac:dyDescent="0.3">
      <c r="A24" s="41" t="s">
        <v>23</v>
      </c>
      <c r="B24" s="231">
        <v>0.5</v>
      </c>
      <c r="C24" s="160">
        <f t="shared" si="2"/>
        <v>0</v>
      </c>
      <c r="D24" s="214"/>
      <c r="E24" s="163" t="str">
        <f t="shared" si="0"/>
        <v>Kansas</v>
      </c>
      <c r="F24" s="237">
        <v>0.66976750996474255</v>
      </c>
      <c r="G24" s="160">
        <f>IF((0.9-F24)&lt;0, 0, (0.9-F24))</f>
        <v>0.23023249003525748</v>
      </c>
    </row>
    <row r="25" spans="1:7" ht="12.75" customHeight="1" x14ac:dyDescent="0.3">
      <c r="A25" s="41" t="s">
        <v>24</v>
      </c>
      <c r="B25" s="231">
        <v>0.5</v>
      </c>
      <c r="C25" s="160">
        <f t="shared" si="2"/>
        <v>0</v>
      </c>
      <c r="D25" s="214"/>
      <c r="E25" s="163" t="str">
        <f t="shared" si="0"/>
        <v>Kentucky</v>
      </c>
      <c r="F25" s="237">
        <v>0.62227498857641583</v>
      </c>
      <c r="G25" s="160">
        <f>IF((0.9-F25)&lt;0, 0, (0.9-F25))</f>
        <v>0.27772501142358419</v>
      </c>
    </row>
    <row r="26" spans="1:7" ht="12.75" customHeight="1" x14ac:dyDescent="0.3">
      <c r="A26" s="41" t="s">
        <v>25</v>
      </c>
      <c r="B26" s="231">
        <v>0.5</v>
      </c>
      <c r="C26" s="160">
        <f t="shared" si="2"/>
        <v>0</v>
      </c>
      <c r="D26" s="214"/>
      <c r="E26" s="163" t="str">
        <f t="shared" si="0"/>
        <v>Louisiana</v>
      </c>
      <c r="F26" s="235" t="s">
        <v>1</v>
      </c>
      <c r="G26" s="236" t="s">
        <v>150</v>
      </c>
    </row>
    <row r="27" spans="1:7" ht="18" customHeight="1" x14ac:dyDescent="0.3">
      <c r="A27" s="41" t="s">
        <v>26</v>
      </c>
      <c r="B27" s="27">
        <v>0</v>
      </c>
      <c r="C27" s="160">
        <f t="shared" si="2"/>
        <v>0.5</v>
      </c>
      <c r="D27" s="214"/>
      <c r="E27" s="163" t="str">
        <f t="shared" si="0"/>
        <v>Maine</v>
      </c>
      <c r="F27" s="29">
        <v>0</v>
      </c>
      <c r="G27" s="160">
        <f>IF((0.9-F27)&lt;0, 0, (0.9-F27))</f>
        <v>0.9</v>
      </c>
    </row>
    <row r="28" spans="1:7" ht="12.75" customHeight="1" x14ac:dyDescent="0.3">
      <c r="A28" s="41" t="s">
        <v>27</v>
      </c>
      <c r="B28" s="231">
        <v>0.35694845697213229</v>
      </c>
      <c r="C28" s="160">
        <f t="shared" si="2"/>
        <v>0.14305154302786771</v>
      </c>
      <c r="D28" s="214"/>
      <c r="E28" s="163" t="str">
        <f t="shared" si="0"/>
        <v>Maryland</v>
      </c>
      <c r="F28" s="235" t="s">
        <v>1</v>
      </c>
      <c r="G28" s="236" t="s">
        <v>150</v>
      </c>
    </row>
    <row r="29" spans="1:7" ht="12.75" customHeight="1" x14ac:dyDescent="0.3">
      <c r="A29" s="41" t="s">
        <v>28</v>
      </c>
      <c r="B29" s="231">
        <v>0.29347761166373015</v>
      </c>
      <c r="C29" s="160">
        <f t="shared" si="2"/>
        <v>0.20652238833626985</v>
      </c>
      <c r="D29" s="214"/>
      <c r="E29" s="163" t="str">
        <f t="shared" si="0"/>
        <v>Massachusetts</v>
      </c>
      <c r="F29" s="237">
        <v>0.29347761166373015</v>
      </c>
      <c r="G29" s="160">
        <f>IF((0.9-F29)&lt;0, 0, (0.9-F29))</f>
        <v>0.60652238833626981</v>
      </c>
    </row>
    <row r="30" spans="1:7" ht="12.75" customHeight="1" x14ac:dyDescent="0.3">
      <c r="A30" s="41" t="s">
        <v>29</v>
      </c>
      <c r="B30" s="231">
        <v>0.5</v>
      </c>
      <c r="C30" s="160">
        <f t="shared" si="2"/>
        <v>0</v>
      </c>
      <c r="D30" s="214"/>
      <c r="E30" s="163" t="str">
        <f t="shared" si="0"/>
        <v>Michigan</v>
      </c>
      <c r="F30" s="235" t="s">
        <v>1</v>
      </c>
      <c r="G30" s="236" t="s">
        <v>150</v>
      </c>
    </row>
    <row r="31" spans="1:7" ht="12.75" customHeight="1" x14ac:dyDescent="0.3">
      <c r="A31" s="41" t="s">
        <v>30</v>
      </c>
      <c r="B31" s="231">
        <v>0.47292337914942828</v>
      </c>
      <c r="C31" s="160">
        <f t="shared" si="2"/>
        <v>2.707662085057172E-2</v>
      </c>
      <c r="D31" s="214"/>
      <c r="E31" s="163" t="str">
        <f t="shared" si="0"/>
        <v>Minnesota</v>
      </c>
      <c r="F31" s="235" t="s">
        <v>1</v>
      </c>
      <c r="G31" s="236" t="s">
        <v>150</v>
      </c>
    </row>
    <row r="32" spans="1:7" ht="12.75" customHeight="1" x14ac:dyDescent="0.3">
      <c r="A32" s="41" t="s">
        <v>31</v>
      </c>
      <c r="B32" s="27">
        <v>0.5</v>
      </c>
      <c r="C32" s="160">
        <f t="shared" si="2"/>
        <v>0</v>
      </c>
      <c r="D32" s="214"/>
      <c r="E32" s="163" t="str">
        <f t="shared" si="0"/>
        <v>Mississippi</v>
      </c>
      <c r="F32" s="235" t="s">
        <v>1</v>
      </c>
      <c r="G32" s="236" t="s">
        <v>150</v>
      </c>
    </row>
    <row r="33" spans="1:7" ht="12.75" customHeight="1" x14ac:dyDescent="0.3">
      <c r="A33" s="41" t="s">
        <v>32</v>
      </c>
      <c r="B33" s="231">
        <v>0.5</v>
      </c>
      <c r="C33" s="160">
        <f t="shared" si="2"/>
        <v>0</v>
      </c>
      <c r="D33" s="214"/>
      <c r="E33" s="163" t="str">
        <f t="shared" si="0"/>
        <v>Missouri</v>
      </c>
      <c r="F33" s="235" t="s">
        <v>1</v>
      </c>
      <c r="G33" s="236" t="s">
        <v>150</v>
      </c>
    </row>
    <row r="34" spans="1:7" ht="12.75" customHeight="1" x14ac:dyDescent="0.3">
      <c r="A34" s="41" t="s">
        <v>33</v>
      </c>
      <c r="B34" s="231">
        <v>0.39062480658975057</v>
      </c>
      <c r="C34" s="160">
        <f t="shared" si="2"/>
        <v>0.10937519341024943</v>
      </c>
      <c r="D34" s="214"/>
      <c r="E34" s="163" t="str">
        <f t="shared" si="0"/>
        <v>Montana</v>
      </c>
      <c r="F34" s="237">
        <v>0.70428715535285125</v>
      </c>
      <c r="G34" s="160">
        <f>IF((0.9-F34)&lt;0, 0, (0.9-F34))</f>
        <v>0.19571284464714878</v>
      </c>
    </row>
    <row r="35" spans="1:7" ht="12.75" customHeight="1" x14ac:dyDescent="0.3">
      <c r="A35" s="41" t="s">
        <v>34</v>
      </c>
      <c r="B35" s="231">
        <v>0.5</v>
      </c>
      <c r="C35" s="160">
        <f t="shared" si="2"/>
        <v>0</v>
      </c>
      <c r="D35" s="214"/>
      <c r="E35" s="163" t="str">
        <f t="shared" si="0"/>
        <v>Nebraska</v>
      </c>
      <c r="F35" s="235" t="s">
        <v>1</v>
      </c>
      <c r="G35" s="236" t="s">
        <v>150</v>
      </c>
    </row>
    <row r="36" spans="1:7" ht="12.75" customHeight="1" x14ac:dyDescent="0.3">
      <c r="A36" s="41" t="s">
        <v>35</v>
      </c>
      <c r="B36" s="231">
        <v>0.45775082490981361</v>
      </c>
      <c r="C36" s="160">
        <f t="shared" si="2"/>
        <v>4.2249175090186386E-2</v>
      </c>
      <c r="D36" s="214"/>
      <c r="E36" s="163" t="str">
        <f t="shared" si="0"/>
        <v>Nevada</v>
      </c>
      <c r="F36" s="237">
        <v>0.45775082490981361</v>
      </c>
      <c r="G36" s="160">
        <f>IF((0.9-F36)&lt;0, 0, (0.9-F36))</f>
        <v>0.44224917509018641</v>
      </c>
    </row>
    <row r="37" spans="1:7" ht="18" customHeight="1" x14ac:dyDescent="0.3">
      <c r="A37" s="41" t="s">
        <v>36</v>
      </c>
      <c r="B37" s="27">
        <v>0</v>
      </c>
      <c r="C37" s="160">
        <f t="shared" si="2"/>
        <v>0.5</v>
      </c>
      <c r="D37" s="214"/>
      <c r="E37" s="163" t="str">
        <f t="shared" si="0"/>
        <v>New Hampshire</v>
      </c>
      <c r="F37" s="235" t="s">
        <v>1</v>
      </c>
      <c r="G37" s="236" t="s">
        <v>150</v>
      </c>
    </row>
    <row r="38" spans="1:7" ht="12.75" customHeight="1" x14ac:dyDescent="0.3">
      <c r="A38" s="41" t="s">
        <v>37</v>
      </c>
      <c r="B38" s="231">
        <v>0.5</v>
      </c>
      <c r="C38" s="160">
        <f t="shared" si="2"/>
        <v>0</v>
      </c>
      <c r="D38" s="214"/>
      <c r="E38" s="163" t="str">
        <f t="shared" si="0"/>
        <v>New Jersey</v>
      </c>
      <c r="F38" s="237">
        <v>0.83762883750179706</v>
      </c>
      <c r="G38" s="160">
        <f>IF((0.9-F38)&lt;0, 0, (0.9-F38))</f>
        <v>6.2371162498202959E-2</v>
      </c>
    </row>
    <row r="39" spans="1:7" ht="12.75" customHeight="1" x14ac:dyDescent="0.3">
      <c r="A39" s="41" t="s">
        <v>38</v>
      </c>
      <c r="B39" s="231">
        <v>0.5</v>
      </c>
      <c r="C39" s="160">
        <f t="shared" si="2"/>
        <v>0</v>
      </c>
      <c r="D39" s="214"/>
      <c r="E39" s="163" t="str">
        <f t="shared" si="0"/>
        <v>New Mexico</v>
      </c>
      <c r="F39" s="237">
        <v>0.66169264642687453</v>
      </c>
      <c r="G39" s="160">
        <f>IF((0.9-F39)&lt;0, 0, (0.9-F39))</f>
        <v>0.23830735357312549</v>
      </c>
    </row>
    <row r="40" spans="1:7" ht="12.75" customHeight="1" x14ac:dyDescent="0.3">
      <c r="A40" s="41" t="s">
        <v>39</v>
      </c>
      <c r="B40" s="231">
        <v>0.5</v>
      </c>
      <c r="C40" s="160">
        <f t="shared" si="2"/>
        <v>0</v>
      </c>
      <c r="D40" s="214"/>
      <c r="E40" s="163" t="str">
        <f t="shared" si="0"/>
        <v>New York</v>
      </c>
      <c r="F40" s="235" t="s">
        <v>1</v>
      </c>
      <c r="G40" s="236" t="s">
        <v>150</v>
      </c>
    </row>
    <row r="41" spans="1:7" ht="12.75" customHeight="1" x14ac:dyDescent="0.3">
      <c r="A41" s="41" t="s">
        <v>40</v>
      </c>
      <c r="B41" s="231">
        <v>0.4868481434585557</v>
      </c>
      <c r="C41" s="160">
        <f t="shared" si="2"/>
        <v>1.3151856541444296E-2</v>
      </c>
      <c r="D41" s="214"/>
      <c r="E41" s="163" t="str">
        <f t="shared" si="0"/>
        <v>North Carolina</v>
      </c>
      <c r="F41" s="237">
        <v>0.4868481434585557</v>
      </c>
      <c r="G41" s="160">
        <f>IF((0.9-F41)&lt;0, 0, (0.9-F41))</f>
        <v>0.41315185654144432</v>
      </c>
    </row>
    <row r="42" spans="1:7" ht="12.75" customHeight="1" x14ac:dyDescent="0.3">
      <c r="A42" s="41" t="s">
        <v>41</v>
      </c>
      <c r="B42" s="231">
        <v>0.5</v>
      </c>
      <c r="C42" s="160">
        <f t="shared" si="2"/>
        <v>0</v>
      </c>
      <c r="D42" s="214"/>
      <c r="E42" s="163" t="str">
        <f t="shared" si="0"/>
        <v>North Dakota</v>
      </c>
      <c r="F42" s="235" t="s">
        <v>1</v>
      </c>
      <c r="G42" s="236" t="s">
        <v>150</v>
      </c>
    </row>
    <row r="43" spans="1:7" ht="12.75" customHeight="1" x14ac:dyDescent="0.3">
      <c r="A43" s="41" t="s">
        <v>42</v>
      </c>
      <c r="B43" s="231">
        <v>0.41160756408323917</v>
      </c>
      <c r="C43" s="160">
        <f t="shared" si="2"/>
        <v>8.8392435916760825E-2</v>
      </c>
      <c r="D43" s="214"/>
      <c r="E43" s="163" t="str">
        <f t="shared" si="0"/>
        <v>Ohio</v>
      </c>
      <c r="F43" s="237">
        <v>0.83024755280194951</v>
      </c>
      <c r="G43" s="160">
        <f>IF((0.9-F43)&lt;0, 0, (0.9-F43))</f>
        <v>6.9752447198050516E-2</v>
      </c>
    </row>
    <row r="44" spans="1:7" ht="12.75" customHeight="1" x14ac:dyDescent="0.3">
      <c r="A44" s="41" t="s">
        <v>43</v>
      </c>
      <c r="B44" s="231">
        <v>0.49954443800215359</v>
      </c>
      <c r="C44" s="160">
        <f t="shared" si="2"/>
        <v>4.5556199784640983E-4</v>
      </c>
      <c r="D44" s="214"/>
      <c r="E44" s="163" t="str">
        <f t="shared" si="0"/>
        <v>Oklahoma</v>
      </c>
      <c r="F44" s="235" t="s">
        <v>1</v>
      </c>
      <c r="G44" s="236" t="s">
        <v>150</v>
      </c>
    </row>
    <row r="45" spans="1:7" ht="12.75" customHeight="1" x14ac:dyDescent="0.3">
      <c r="A45" s="41" t="s">
        <v>44</v>
      </c>
      <c r="B45" s="27">
        <v>0</v>
      </c>
      <c r="C45" s="160">
        <f t="shared" si="2"/>
        <v>0.5</v>
      </c>
      <c r="D45" s="214"/>
      <c r="E45" s="163" t="str">
        <f t="shared" si="0"/>
        <v>Oregon</v>
      </c>
      <c r="F45" s="29">
        <v>0</v>
      </c>
      <c r="G45" s="160">
        <f>IF((0.9-F45)&lt;0, 0, (0.9-F45))</f>
        <v>0.9</v>
      </c>
    </row>
    <row r="46" spans="1:7" ht="12.75" customHeight="1" x14ac:dyDescent="0.3">
      <c r="A46" s="41" t="s">
        <v>45</v>
      </c>
      <c r="B46" s="231">
        <v>0.5</v>
      </c>
      <c r="C46" s="160">
        <f t="shared" si="2"/>
        <v>0</v>
      </c>
      <c r="D46" s="214"/>
      <c r="E46" s="163" t="str">
        <f t="shared" si="0"/>
        <v>Pennsylvania</v>
      </c>
      <c r="F46" s="237">
        <v>0.9</v>
      </c>
      <c r="G46" s="160">
        <f>IF((0.9-F46)&lt;0, 0, (0.9-F46))</f>
        <v>0</v>
      </c>
    </row>
    <row r="47" spans="1:7" ht="18" customHeight="1" x14ac:dyDescent="0.3">
      <c r="A47" s="41" t="s">
        <v>46</v>
      </c>
      <c r="B47" s="231">
        <v>0.5</v>
      </c>
      <c r="C47" s="160">
        <f t="shared" si="2"/>
        <v>0</v>
      </c>
      <c r="D47" s="214"/>
      <c r="E47" s="163" t="str">
        <f t="shared" si="0"/>
        <v>Puerto Rico</v>
      </c>
      <c r="F47" s="235" t="s">
        <v>1</v>
      </c>
      <c r="G47" s="236" t="s">
        <v>150</v>
      </c>
    </row>
    <row r="48" spans="1:7" ht="12.75" customHeight="1" x14ac:dyDescent="0.3">
      <c r="A48" s="41" t="s">
        <v>47</v>
      </c>
      <c r="B48" s="231">
        <v>0.5</v>
      </c>
      <c r="C48" s="160">
        <f t="shared" si="2"/>
        <v>0</v>
      </c>
      <c r="D48" s="214"/>
      <c r="E48" s="163" t="str">
        <f t="shared" si="0"/>
        <v>Rhode Island</v>
      </c>
      <c r="F48" s="237">
        <v>0.6366677493236782</v>
      </c>
      <c r="G48" s="160">
        <f>IF((0.9-F48)&lt;0, 0, (0.9-F48))</f>
        <v>0.26333225067632182</v>
      </c>
    </row>
    <row r="49" spans="1:7" ht="12.75" customHeight="1" x14ac:dyDescent="0.3">
      <c r="A49" s="41" t="s">
        <v>48</v>
      </c>
      <c r="B49" s="231">
        <v>0.5</v>
      </c>
      <c r="C49" s="160">
        <f t="shared" si="2"/>
        <v>0</v>
      </c>
      <c r="D49" s="214"/>
      <c r="E49" s="163" t="str">
        <f t="shared" si="0"/>
        <v>South Carolina</v>
      </c>
      <c r="F49" s="235" t="s">
        <v>1</v>
      </c>
      <c r="G49" s="236" t="s">
        <v>150</v>
      </c>
    </row>
    <row r="50" spans="1:7" ht="12.75" customHeight="1" x14ac:dyDescent="0.3">
      <c r="A50" s="41" t="s">
        <v>49</v>
      </c>
      <c r="B50" s="27">
        <v>0</v>
      </c>
      <c r="C50" s="160">
        <f t="shared" si="2"/>
        <v>0.5</v>
      </c>
      <c r="D50" s="214"/>
      <c r="E50" s="163" t="str">
        <f t="shared" si="0"/>
        <v>South Dakota</v>
      </c>
      <c r="F50" s="235" t="s">
        <v>1</v>
      </c>
      <c r="G50" s="236" t="s">
        <v>150</v>
      </c>
    </row>
    <row r="51" spans="1:7" ht="12.75" customHeight="1" x14ac:dyDescent="0.3">
      <c r="A51" s="41" t="s">
        <v>50</v>
      </c>
      <c r="B51" s="231">
        <v>0.5</v>
      </c>
      <c r="C51" s="160">
        <f t="shared" si="2"/>
        <v>0</v>
      </c>
      <c r="D51" s="214"/>
      <c r="E51" s="163" t="str">
        <f t="shared" si="0"/>
        <v>Tennessee</v>
      </c>
      <c r="F51" s="237">
        <v>0.76674466780227479</v>
      </c>
      <c r="G51" s="160">
        <f>IF((0.9-F51)&lt;0, 0, (0.9-F51))</f>
        <v>0.13325533219772523</v>
      </c>
    </row>
    <row r="52" spans="1:7" ht="12.75" customHeight="1" x14ac:dyDescent="0.3">
      <c r="A52" s="41" t="s">
        <v>51</v>
      </c>
      <c r="B52" s="231">
        <v>0.5</v>
      </c>
      <c r="C52" s="160">
        <f t="shared" si="2"/>
        <v>0</v>
      </c>
      <c r="D52" s="214"/>
      <c r="E52" s="163" t="str">
        <f t="shared" si="0"/>
        <v>Texas</v>
      </c>
      <c r="F52" s="235" t="s">
        <v>1</v>
      </c>
      <c r="G52" s="236" t="s">
        <v>150</v>
      </c>
    </row>
    <row r="53" spans="1:7" ht="12.75" customHeight="1" x14ac:dyDescent="0.3">
      <c r="A53" s="41" t="s">
        <v>52</v>
      </c>
      <c r="B53" s="231">
        <v>0.5</v>
      </c>
      <c r="C53" s="160">
        <f t="shared" si="2"/>
        <v>0</v>
      </c>
      <c r="D53" s="214"/>
      <c r="E53" s="163" t="str">
        <f t="shared" si="0"/>
        <v>Utah</v>
      </c>
      <c r="F53" s="235" t="s">
        <v>1</v>
      </c>
      <c r="G53" s="236" t="s">
        <v>150</v>
      </c>
    </row>
    <row r="54" spans="1:7" ht="12.75" customHeight="1" x14ac:dyDescent="0.3">
      <c r="A54" s="41" t="s">
        <v>53</v>
      </c>
      <c r="B54" s="231">
        <v>0.48909883708772894</v>
      </c>
      <c r="C54" s="160">
        <f t="shared" si="2"/>
        <v>1.0901162912271056E-2</v>
      </c>
      <c r="D54" s="214"/>
      <c r="E54" s="163" t="str">
        <f t="shared" si="0"/>
        <v>Vermont</v>
      </c>
      <c r="F54" s="237">
        <v>0.58852583214826903</v>
      </c>
      <c r="G54" s="160">
        <f>IF((0.9-F54)&lt;0, 0, (0.9-F54))</f>
        <v>0.31147416785173099</v>
      </c>
    </row>
    <row r="55" spans="1:7" ht="12.75" customHeight="1" x14ac:dyDescent="0.3">
      <c r="A55" s="41" t="s">
        <v>54</v>
      </c>
      <c r="B55" s="231">
        <v>0.5</v>
      </c>
      <c r="C55" s="160">
        <f t="shared" si="2"/>
        <v>0</v>
      </c>
      <c r="D55" s="214"/>
      <c r="E55" s="163" t="str">
        <f t="shared" si="0"/>
        <v>Virgin Islands</v>
      </c>
      <c r="F55" s="235" t="s">
        <v>1</v>
      </c>
      <c r="G55" s="236" t="s">
        <v>150</v>
      </c>
    </row>
    <row r="56" spans="1:7" ht="12.75" customHeight="1" x14ac:dyDescent="0.3">
      <c r="A56" s="41" t="s">
        <v>55</v>
      </c>
      <c r="B56" s="231">
        <v>0.5</v>
      </c>
      <c r="C56" s="160">
        <f t="shared" si="2"/>
        <v>0</v>
      </c>
      <c r="D56" s="214"/>
      <c r="E56" s="163" t="str">
        <f t="shared" si="0"/>
        <v>Virginia</v>
      </c>
      <c r="F56" s="235" t="s">
        <v>1</v>
      </c>
      <c r="G56" s="236" t="s">
        <v>150</v>
      </c>
    </row>
    <row r="57" spans="1:7" ht="18" customHeight="1" x14ac:dyDescent="0.3">
      <c r="A57" s="41" t="s">
        <v>56</v>
      </c>
      <c r="B57" s="231">
        <v>0.5</v>
      </c>
      <c r="C57" s="160">
        <f>IF((0.5-B57)&lt;0,0,(0.5-B57))</f>
        <v>0</v>
      </c>
      <c r="D57" s="214"/>
      <c r="E57" s="163" t="str">
        <f t="shared" si="0"/>
        <v>Washington</v>
      </c>
      <c r="F57" s="237">
        <v>0.52498240524411832</v>
      </c>
      <c r="G57" s="160">
        <f>IF((0.9-F57)&lt;0, 0, (0.9-F57))</f>
        <v>0.3750175947558817</v>
      </c>
    </row>
    <row r="58" spans="1:7" ht="12.75" customHeight="1" x14ac:dyDescent="0.3">
      <c r="A58" s="41" t="s">
        <v>57</v>
      </c>
      <c r="B58" s="231">
        <v>0.5</v>
      </c>
      <c r="C58" s="160">
        <f>IF((0.5-B58)&lt;0,0,(0.5-B58))</f>
        <v>0</v>
      </c>
      <c r="D58" s="214"/>
      <c r="E58" s="163" t="str">
        <f t="shared" si="0"/>
        <v>West Virginia</v>
      </c>
      <c r="F58" s="235" t="s">
        <v>1</v>
      </c>
      <c r="G58" s="236" t="s">
        <v>150</v>
      </c>
    </row>
    <row r="59" spans="1:7" ht="12.75" customHeight="1" x14ac:dyDescent="0.3">
      <c r="A59" s="41" t="s">
        <v>58</v>
      </c>
      <c r="B59" s="231">
        <v>0.42484186839440241</v>
      </c>
      <c r="C59" s="160">
        <f>IF((0.5-B59)&lt;0,0,(0.5-B59))</f>
        <v>7.5158131605597589E-2</v>
      </c>
      <c r="D59" s="214"/>
      <c r="E59" s="163" t="str">
        <f t="shared" si="0"/>
        <v>Wisconsin</v>
      </c>
      <c r="F59" s="237">
        <v>0.63084110352154965</v>
      </c>
      <c r="G59" s="160">
        <f>IF((0.9-F59)&lt;0, 0, (0.9-F59))</f>
        <v>0.26915889647845037</v>
      </c>
    </row>
    <row r="60" spans="1:7" ht="12.75" customHeight="1" x14ac:dyDescent="0.3">
      <c r="A60" s="42" t="s">
        <v>59</v>
      </c>
      <c r="B60" s="28">
        <v>0</v>
      </c>
      <c r="C60" s="232">
        <f>IF((0.5-B60)&lt;0,0,(0.5-B60))</f>
        <v>0.5</v>
      </c>
      <c r="D60" s="214"/>
      <c r="E60" s="164" t="str">
        <f t="shared" si="0"/>
        <v>Wyoming</v>
      </c>
      <c r="F60" s="238">
        <v>0</v>
      </c>
      <c r="G60" s="232">
        <f>IF((0.9-F60)&lt;0, 0, (0.9-F60))</f>
        <v>0.9</v>
      </c>
    </row>
    <row r="61" spans="1:7" ht="12.75" customHeight="1" x14ac:dyDescent="0.25">
      <c r="A61" s="233" t="s">
        <v>80</v>
      </c>
    </row>
    <row r="62" spans="1:7" ht="12.75" customHeight="1" x14ac:dyDescent="0.3">
      <c r="A62" s="18" t="s">
        <v>2</v>
      </c>
      <c r="C62" s="2" t="s">
        <v>2</v>
      </c>
    </row>
    <row r="63" spans="1:7" ht="12.75" customHeight="1" x14ac:dyDescent="0.25">
      <c r="C63" s="2" t="s">
        <v>2</v>
      </c>
    </row>
  </sheetData>
  <conditionalFormatting sqref="B7:B60">
    <cfRule type="cellIs" dxfId="0" priority="2" operator="greaterThan">
      <formula>0.5</formula>
    </cfRule>
  </conditionalFormatting>
  <printOptions horizontalCentered="1"/>
  <pageMargins left="0.25" right="0.25" top="0.25" bottom="0.25" header="0.3" footer="0.3"/>
  <pageSetup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1"/>
  <sheetViews>
    <sheetView zoomScale="85" zoomScaleNormal="85" zoomScaleSheetLayoutView="100" workbookViewId="0">
      <selection activeCell="A3" sqref="A3:J3"/>
    </sheetView>
  </sheetViews>
  <sheetFormatPr defaultColWidth="9.08984375" defaultRowHeight="12.5" x14ac:dyDescent="0.25"/>
  <cols>
    <col min="1" max="1" width="15.6328125" style="2" customWidth="1"/>
    <col min="2" max="2" width="13.7265625" style="2" customWidth="1"/>
    <col min="3" max="3" width="13.453125" style="2" customWidth="1"/>
    <col min="4" max="4" width="12.7265625" style="2" customWidth="1"/>
    <col min="5" max="5" width="13.08984375" style="2" customWidth="1"/>
    <col min="6" max="6" width="1.6328125" style="146" hidden="1" customWidth="1"/>
    <col min="7" max="7" width="12.36328125" style="144" bestFit="1" customWidth="1"/>
    <col min="8" max="8" width="14.7265625" style="2" customWidth="1"/>
    <col min="9" max="9" width="13.453125" style="2" customWidth="1"/>
    <col min="10" max="10" width="14.26953125" style="2" customWidth="1"/>
    <col min="11" max="16384" width="9.08984375" style="2"/>
  </cols>
  <sheetData>
    <row r="1" spans="1:11" s="109" customFormat="1" ht="13" x14ac:dyDescent="0.3">
      <c r="A1" s="176" t="s">
        <v>180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1" s="109" customFormat="1" ht="13" x14ac:dyDescent="0.3">
      <c r="A2" s="176" t="s">
        <v>181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1" ht="13" x14ac:dyDescent="0.3">
      <c r="A3" s="176" t="s">
        <v>269</v>
      </c>
      <c r="B3" s="176"/>
      <c r="C3" s="176"/>
      <c r="D3" s="176"/>
      <c r="E3" s="176"/>
      <c r="F3" s="176"/>
      <c r="G3" s="176"/>
      <c r="H3" s="176"/>
      <c r="I3" s="176"/>
      <c r="J3" s="176"/>
    </row>
    <row r="4" spans="1:11" s="201" customFormat="1" ht="20" customHeight="1" x14ac:dyDescent="0.25">
      <c r="A4" s="200" t="str">
        <f>'1B'!$A$4</f>
        <v>ACF-OFA: 09/06/2022</v>
      </c>
      <c r="B4" s="200"/>
      <c r="C4" s="200"/>
      <c r="D4" s="200"/>
      <c r="E4" s="200"/>
      <c r="F4" s="199"/>
      <c r="G4" s="199"/>
      <c r="H4" s="200"/>
      <c r="I4" s="200"/>
      <c r="J4" s="200"/>
    </row>
    <row r="5" spans="1:11" s="3" customFormat="1" ht="30" customHeight="1" x14ac:dyDescent="0.3">
      <c r="B5" s="191" t="s">
        <v>105</v>
      </c>
      <c r="C5" s="191"/>
      <c r="D5" s="191"/>
      <c r="E5" s="191"/>
      <c r="F5" s="170"/>
      <c r="H5" s="208" t="s">
        <v>258</v>
      </c>
      <c r="I5" s="207"/>
      <c r="J5" s="207"/>
      <c r="K5" s="8"/>
    </row>
    <row r="6" spans="1:11" s="3" customFormat="1" ht="65" x14ac:dyDescent="0.3">
      <c r="A6" s="21" t="s">
        <v>0</v>
      </c>
      <c r="B6" s="21" t="s">
        <v>83</v>
      </c>
      <c r="C6" s="21" t="s">
        <v>100</v>
      </c>
      <c r="D6" s="21" t="s">
        <v>101</v>
      </c>
      <c r="E6" s="101" t="s">
        <v>102</v>
      </c>
      <c r="F6" s="211"/>
      <c r="G6" s="21" t="str">
        <f>A6</f>
        <v>STATE</v>
      </c>
      <c r="H6" s="166" t="s">
        <v>121</v>
      </c>
      <c r="I6" s="166" t="s">
        <v>103</v>
      </c>
      <c r="J6" s="166" t="s">
        <v>87</v>
      </c>
    </row>
    <row r="7" spans="1:11" ht="12.75" customHeight="1" x14ac:dyDescent="0.3">
      <c r="A7" s="33" t="s">
        <v>3</v>
      </c>
      <c r="B7" s="22">
        <f>SUM(B8:B61)</f>
        <v>957556</v>
      </c>
      <c r="C7" s="22">
        <f t="shared" ref="C7:E7" si="0">SUM(C8:C61)</f>
        <v>416563</v>
      </c>
      <c r="D7" s="22">
        <f t="shared" si="0"/>
        <v>511143</v>
      </c>
      <c r="E7" s="212">
        <f t="shared" si="0"/>
        <v>172053</v>
      </c>
      <c r="F7" s="181"/>
      <c r="G7" s="182" t="str">
        <f>A7</f>
        <v>United States</v>
      </c>
      <c r="H7" s="22">
        <f t="shared" ref="H7:J7" si="1">SUM(H8:H61)</f>
        <v>25484</v>
      </c>
      <c r="I7" s="22">
        <f t="shared" si="1"/>
        <v>3014</v>
      </c>
      <c r="J7" s="22">
        <f t="shared" si="1"/>
        <v>738</v>
      </c>
    </row>
    <row r="8" spans="1:11" ht="18" customHeight="1" x14ac:dyDescent="0.3">
      <c r="A8" s="41" t="s">
        <v>7</v>
      </c>
      <c r="B8" s="23">
        <v>6268</v>
      </c>
      <c r="C8" s="23">
        <v>3990</v>
      </c>
      <c r="D8" s="23">
        <v>2084</v>
      </c>
      <c r="E8" s="212">
        <v>743</v>
      </c>
      <c r="F8" s="181"/>
      <c r="G8" s="41" t="s">
        <v>7</v>
      </c>
      <c r="H8" s="23">
        <v>134</v>
      </c>
      <c r="I8" s="23">
        <v>60</v>
      </c>
      <c r="J8" s="97">
        <v>0</v>
      </c>
    </row>
    <row r="9" spans="1:11" ht="12.75" customHeight="1" x14ac:dyDescent="0.3">
      <c r="A9" s="41" t="s">
        <v>8</v>
      </c>
      <c r="B9" s="23">
        <v>1775</v>
      </c>
      <c r="C9" s="23">
        <v>599</v>
      </c>
      <c r="D9" s="23">
        <v>1002</v>
      </c>
      <c r="E9" s="212">
        <v>308</v>
      </c>
      <c r="F9" s="181"/>
      <c r="G9" s="41" t="s">
        <v>8</v>
      </c>
      <c r="H9" s="23">
        <v>77</v>
      </c>
      <c r="I9" s="23">
        <v>22</v>
      </c>
      <c r="J9" s="240">
        <v>76</v>
      </c>
    </row>
    <row r="10" spans="1:11" ht="12.75" customHeight="1" x14ac:dyDescent="0.3">
      <c r="A10" s="41" t="s">
        <v>9</v>
      </c>
      <c r="B10" s="23">
        <v>6985</v>
      </c>
      <c r="C10" s="23">
        <v>4792</v>
      </c>
      <c r="D10" s="23">
        <v>1991</v>
      </c>
      <c r="E10" s="212">
        <v>234</v>
      </c>
      <c r="F10" s="181"/>
      <c r="G10" s="41" t="s">
        <v>9</v>
      </c>
      <c r="H10" s="23">
        <v>50</v>
      </c>
      <c r="I10" s="23">
        <v>0</v>
      </c>
      <c r="J10" s="240">
        <v>152</v>
      </c>
    </row>
    <row r="11" spans="1:11" ht="12.75" customHeight="1" x14ac:dyDescent="0.3">
      <c r="A11" s="41" t="s">
        <v>10</v>
      </c>
      <c r="B11" s="23">
        <v>1691</v>
      </c>
      <c r="C11" s="23">
        <v>886</v>
      </c>
      <c r="D11" s="23">
        <v>636</v>
      </c>
      <c r="E11" s="212">
        <v>90</v>
      </c>
      <c r="F11" s="181"/>
      <c r="G11" s="41" t="s">
        <v>10</v>
      </c>
      <c r="H11" s="23">
        <v>9</v>
      </c>
      <c r="I11" s="23">
        <v>160</v>
      </c>
      <c r="J11" s="97">
        <v>0</v>
      </c>
    </row>
    <row r="12" spans="1:11" ht="12.75" customHeight="1" x14ac:dyDescent="0.3">
      <c r="A12" s="41" t="s">
        <v>11</v>
      </c>
      <c r="B12" s="23">
        <v>303353</v>
      </c>
      <c r="C12" s="23">
        <v>109558</v>
      </c>
      <c r="D12" s="23">
        <v>188162</v>
      </c>
      <c r="E12" s="212">
        <v>98062</v>
      </c>
      <c r="F12" s="181"/>
      <c r="G12" s="41" t="s">
        <v>11</v>
      </c>
      <c r="H12" s="23">
        <v>5442</v>
      </c>
      <c r="I12" s="23">
        <v>191</v>
      </c>
      <c r="J12" s="97">
        <v>0</v>
      </c>
    </row>
    <row r="13" spans="1:11" ht="12.75" customHeight="1" x14ac:dyDescent="0.3">
      <c r="A13" s="41" t="s">
        <v>12</v>
      </c>
      <c r="B13" s="23">
        <v>11622</v>
      </c>
      <c r="C13" s="23">
        <v>4886</v>
      </c>
      <c r="D13" s="23">
        <v>6081</v>
      </c>
      <c r="E13" s="212">
        <v>2694</v>
      </c>
      <c r="F13" s="181"/>
      <c r="G13" s="41" t="s">
        <v>12</v>
      </c>
      <c r="H13" s="23">
        <v>570</v>
      </c>
      <c r="I13" s="23">
        <v>84</v>
      </c>
      <c r="J13" s="97">
        <v>0</v>
      </c>
    </row>
    <row r="14" spans="1:11" ht="12.75" customHeight="1" x14ac:dyDescent="0.3">
      <c r="A14" s="41" t="s">
        <v>13</v>
      </c>
      <c r="B14" s="23">
        <v>5713</v>
      </c>
      <c r="C14" s="23">
        <v>3252</v>
      </c>
      <c r="D14" s="23">
        <v>2417</v>
      </c>
      <c r="E14" s="212">
        <v>81</v>
      </c>
      <c r="F14" s="181"/>
      <c r="G14" s="41" t="s">
        <v>13</v>
      </c>
      <c r="H14" s="23">
        <v>45</v>
      </c>
      <c r="I14" s="23">
        <v>0</v>
      </c>
      <c r="J14" s="97">
        <v>0</v>
      </c>
    </row>
    <row r="15" spans="1:11" ht="12.75" customHeight="1" x14ac:dyDescent="0.3">
      <c r="A15" s="41" t="s">
        <v>14</v>
      </c>
      <c r="B15" s="23">
        <v>2655</v>
      </c>
      <c r="C15" s="23">
        <v>2142</v>
      </c>
      <c r="D15" s="23">
        <v>381</v>
      </c>
      <c r="E15" s="212">
        <v>99</v>
      </c>
      <c r="F15" s="181"/>
      <c r="G15" s="41" t="s">
        <v>14</v>
      </c>
      <c r="H15" s="23">
        <v>133</v>
      </c>
      <c r="I15" s="23">
        <v>0</v>
      </c>
      <c r="J15" s="97">
        <v>0</v>
      </c>
    </row>
    <row r="16" spans="1:11" ht="12.75" customHeight="1" x14ac:dyDescent="0.3">
      <c r="A16" s="41" t="s">
        <v>76</v>
      </c>
      <c r="B16" s="23">
        <v>6354</v>
      </c>
      <c r="C16" s="23">
        <v>1770</v>
      </c>
      <c r="D16" s="23">
        <v>3863</v>
      </c>
      <c r="E16" s="212">
        <v>580</v>
      </c>
      <c r="F16" s="181"/>
      <c r="G16" s="41" t="s">
        <v>76</v>
      </c>
      <c r="H16" s="23">
        <v>0</v>
      </c>
      <c r="I16" s="23">
        <v>720</v>
      </c>
      <c r="J16" s="97">
        <v>0</v>
      </c>
    </row>
    <row r="17" spans="1:10" ht="12.75" customHeight="1" x14ac:dyDescent="0.3">
      <c r="A17" s="41" t="s">
        <v>15</v>
      </c>
      <c r="B17" s="23">
        <v>38115</v>
      </c>
      <c r="C17" s="23">
        <v>28236</v>
      </c>
      <c r="D17" s="23">
        <v>7945</v>
      </c>
      <c r="E17" s="212">
        <v>274</v>
      </c>
      <c r="F17" s="181"/>
      <c r="G17" s="41" t="s">
        <v>15</v>
      </c>
      <c r="H17" s="23">
        <v>1915</v>
      </c>
      <c r="I17" s="23">
        <v>19</v>
      </c>
      <c r="J17" s="97">
        <v>0</v>
      </c>
    </row>
    <row r="18" spans="1:10" ht="18" customHeight="1" x14ac:dyDescent="0.3">
      <c r="A18" s="41" t="s">
        <v>16</v>
      </c>
      <c r="B18" s="23">
        <v>7656</v>
      </c>
      <c r="C18" s="23">
        <v>6244</v>
      </c>
      <c r="D18" s="23">
        <v>1386</v>
      </c>
      <c r="E18" s="212">
        <v>64</v>
      </c>
      <c r="F18" s="181"/>
      <c r="G18" s="41" t="s">
        <v>16</v>
      </c>
      <c r="H18" s="23">
        <v>26</v>
      </c>
      <c r="I18" s="23">
        <v>0</v>
      </c>
      <c r="J18" s="97">
        <v>0</v>
      </c>
    </row>
    <row r="19" spans="1:10" ht="12.75" customHeight="1" x14ac:dyDescent="0.3">
      <c r="A19" s="41" t="s">
        <v>17</v>
      </c>
      <c r="B19" s="23">
        <v>384</v>
      </c>
      <c r="C19" s="23">
        <v>219</v>
      </c>
      <c r="D19" s="23">
        <v>159</v>
      </c>
      <c r="E19" s="212">
        <v>5</v>
      </c>
      <c r="F19" s="181"/>
      <c r="G19" s="41" t="s">
        <v>17</v>
      </c>
      <c r="H19" s="23">
        <v>6</v>
      </c>
      <c r="I19" s="23">
        <v>0</v>
      </c>
      <c r="J19" s="97">
        <v>0</v>
      </c>
    </row>
    <row r="20" spans="1:10" ht="12.75" customHeight="1" x14ac:dyDescent="0.3">
      <c r="A20" s="41" t="s">
        <v>18</v>
      </c>
      <c r="B20" s="23">
        <v>6587</v>
      </c>
      <c r="C20" s="23">
        <v>1432</v>
      </c>
      <c r="D20" s="23">
        <v>5059</v>
      </c>
      <c r="E20" s="212">
        <v>546</v>
      </c>
      <c r="F20" s="181"/>
      <c r="G20" s="41" t="s">
        <v>18</v>
      </c>
      <c r="H20" s="23">
        <v>96</v>
      </c>
      <c r="I20" s="23">
        <v>0</v>
      </c>
      <c r="J20" s="97">
        <v>0</v>
      </c>
    </row>
    <row r="21" spans="1:10" ht="12.75" customHeight="1" x14ac:dyDescent="0.3">
      <c r="A21" s="41" t="s">
        <v>19</v>
      </c>
      <c r="B21" s="23">
        <v>1677</v>
      </c>
      <c r="C21" s="23">
        <v>1647</v>
      </c>
      <c r="D21" s="23">
        <v>21</v>
      </c>
      <c r="E21" s="212">
        <v>15</v>
      </c>
      <c r="F21" s="181"/>
      <c r="G21" s="41" t="s">
        <v>19</v>
      </c>
      <c r="H21" s="23">
        <v>10</v>
      </c>
      <c r="I21" s="23">
        <v>0</v>
      </c>
      <c r="J21" s="97">
        <v>0</v>
      </c>
    </row>
    <row r="22" spans="1:10" ht="12.75" customHeight="1" x14ac:dyDescent="0.3">
      <c r="A22" s="41" t="s">
        <v>20</v>
      </c>
      <c r="B22" s="23">
        <v>10538</v>
      </c>
      <c r="C22" s="23">
        <v>8294</v>
      </c>
      <c r="D22" s="23">
        <v>2162</v>
      </c>
      <c r="E22" s="212">
        <v>1217</v>
      </c>
      <c r="F22" s="181"/>
      <c r="G22" s="41" t="s">
        <v>20</v>
      </c>
      <c r="H22" s="23">
        <v>0</v>
      </c>
      <c r="I22" s="23">
        <v>83</v>
      </c>
      <c r="J22" s="97">
        <v>0</v>
      </c>
    </row>
    <row r="23" spans="1:10" ht="12.75" customHeight="1" x14ac:dyDescent="0.3">
      <c r="A23" s="41" t="s">
        <v>21</v>
      </c>
      <c r="B23" s="23">
        <v>7791</v>
      </c>
      <c r="C23" s="23">
        <v>3176</v>
      </c>
      <c r="D23" s="23">
        <v>4082</v>
      </c>
      <c r="E23" s="212">
        <v>513</v>
      </c>
      <c r="F23" s="181"/>
      <c r="G23" s="41" t="s">
        <v>21</v>
      </c>
      <c r="H23" s="23">
        <v>533</v>
      </c>
      <c r="I23" s="23">
        <v>0</v>
      </c>
      <c r="J23" s="97">
        <v>0</v>
      </c>
    </row>
    <row r="24" spans="1:10" ht="12.75" customHeight="1" x14ac:dyDescent="0.3">
      <c r="A24" s="41" t="s">
        <v>22</v>
      </c>
      <c r="B24" s="23">
        <v>6832</v>
      </c>
      <c r="C24" s="23">
        <v>3028</v>
      </c>
      <c r="D24" s="23">
        <v>2781</v>
      </c>
      <c r="E24" s="212">
        <v>366</v>
      </c>
      <c r="F24" s="181"/>
      <c r="G24" s="41" t="s">
        <v>22</v>
      </c>
      <c r="H24" s="23">
        <v>406</v>
      </c>
      <c r="I24" s="23">
        <v>0</v>
      </c>
      <c r="J24" s="97">
        <v>0</v>
      </c>
    </row>
    <row r="25" spans="1:10" ht="12.75" customHeight="1" x14ac:dyDescent="0.3">
      <c r="A25" s="41" t="s">
        <v>23</v>
      </c>
      <c r="B25" s="23">
        <v>3146</v>
      </c>
      <c r="C25" s="23">
        <v>1516</v>
      </c>
      <c r="D25" s="23">
        <v>1433</v>
      </c>
      <c r="E25" s="212">
        <v>412</v>
      </c>
      <c r="F25" s="181"/>
      <c r="G25" s="41" t="s">
        <v>23</v>
      </c>
      <c r="H25" s="23">
        <v>198</v>
      </c>
      <c r="I25" s="23">
        <v>0</v>
      </c>
      <c r="J25" s="97">
        <v>0</v>
      </c>
    </row>
    <row r="26" spans="1:10" ht="12.75" customHeight="1" x14ac:dyDescent="0.3">
      <c r="A26" s="41" t="s">
        <v>24</v>
      </c>
      <c r="B26" s="23">
        <v>13136</v>
      </c>
      <c r="C26" s="23">
        <v>9987</v>
      </c>
      <c r="D26" s="23">
        <v>2948</v>
      </c>
      <c r="E26" s="212">
        <v>611</v>
      </c>
      <c r="F26" s="181"/>
      <c r="G26" s="41" t="s">
        <v>24</v>
      </c>
      <c r="H26" s="23">
        <v>195</v>
      </c>
      <c r="I26" s="23">
        <v>5</v>
      </c>
      <c r="J26" s="97">
        <v>0</v>
      </c>
    </row>
    <row r="27" spans="1:10" ht="12.75" customHeight="1" x14ac:dyDescent="0.3">
      <c r="A27" s="41" t="s">
        <v>25</v>
      </c>
      <c r="B27" s="23">
        <v>3358</v>
      </c>
      <c r="C27" s="23">
        <v>2237</v>
      </c>
      <c r="D27" s="23">
        <v>1121</v>
      </c>
      <c r="E27" s="212">
        <v>4</v>
      </c>
      <c r="F27" s="181"/>
      <c r="G27" s="41" t="s">
        <v>25</v>
      </c>
      <c r="H27" s="23">
        <v>0</v>
      </c>
      <c r="I27" s="23">
        <v>0</v>
      </c>
      <c r="J27" s="97">
        <v>0</v>
      </c>
    </row>
    <row r="28" spans="1:10" ht="18" customHeight="1" x14ac:dyDescent="0.3">
      <c r="A28" s="41" t="s">
        <v>26</v>
      </c>
      <c r="B28" s="23">
        <v>11520</v>
      </c>
      <c r="C28" s="23">
        <v>1336</v>
      </c>
      <c r="D28" s="23">
        <v>10106</v>
      </c>
      <c r="E28" s="212">
        <v>8058</v>
      </c>
      <c r="F28" s="181"/>
      <c r="G28" s="41" t="s">
        <v>26</v>
      </c>
      <c r="H28" s="23">
        <v>77</v>
      </c>
      <c r="I28" s="23">
        <v>0</v>
      </c>
      <c r="J28" s="97">
        <v>0</v>
      </c>
    </row>
    <row r="29" spans="1:10" ht="12.75" customHeight="1" x14ac:dyDescent="0.3">
      <c r="A29" s="41" t="s">
        <v>27</v>
      </c>
      <c r="B29" s="23">
        <v>23028</v>
      </c>
      <c r="C29" s="23">
        <v>5852</v>
      </c>
      <c r="D29" s="23">
        <v>16449</v>
      </c>
      <c r="E29" s="212">
        <v>547</v>
      </c>
      <c r="F29" s="181"/>
      <c r="G29" s="41" t="s">
        <v>27</v>
      </c>
      <c r="H29" s="23">
        <v>726</v>
      </c>
      <c r="I29" s="23">
        <v>0</v>
      </c>
      <c r="J29" s="97">
        <v>0</v>
      </c>
    </row>
    <row r="30" spans="1:10" ht="12.75" customHeight="1" x14ac:dyDescent="0.3">
      <c r="A30" s="41" t="s">
        <v>28</v>
      </c>
      <c r="B30" s="23">
        <v>40936</v>
      </c>
      <c r="C30" s="23">
        <v>10333</v>
      </c>
      <c r="D30" s="23">
        <v>29913</v>
      </c>
      <c r="E30" s="212">
        <v>16094</v>
      </c>
      <c r="F30" s="181"/>
      <c r="G30" s="41" t="s">
        <v>28</v>
      </c>
      <c r="H30" s="23">
        <v>689</v>
      </c>
      <c r="I30" s="23">
        <v>1</v>
      </c>
      <c r="J30" s="97">
        <v>0</v>
      </c>
    </row>
    <row r="31" spans="1:10" ht="12.75" customHeight="1" x14ac:dyDescent="0.3">
      <c r="A31" s="41" t="s">
        <v>29</v>
      </c>
      <c r="B31" s="23">
        <v>9372</v>
      </c>
      <c r="C31" s="23">
        <v>5706</v>
      </c>
      <c r="D31" s="23">
        <v>2842</v>
      </c>
      <c r="E31" s="212">
        <v>688</v>
      </c>
      <c r="F31" s="181"/>
      <c r="G31" s="41" t="s">
        <v>29</v>
      </c>
      <c r="H31" s="23">
        <v>824</v>
      </c>
      <c r="I31" s="23">
        <v>0</v>
      </c>
      <c r="J31" s="97">
        <v>0</v>
      </c>
    </row>
    <row r="32" spans="1:10" ht="12.75" customHeight="1" x14ac:dyDescent="0.3">
      <c r="A32" s="41" t="s">
        <v>30</v>
      </c>
      <c r="B32" s="23">
        <v>19250</v>
      </c>
      <c r="C32" s="23">
        <v>6892</v>
      </c>
      <c r="D32" s="23">
        <v>10579</v>
      </c>
      <c r="E32" s="212">
        <v>1581</v>
      </c>
      <c r="F32" s="181"/>
      <c r="G32" s="41" t="s">
        <v>30</v>
      </c>
      <c r="H32" s="23">
        <v>1526</v>
      </c>
      <c r="I32" s="23">
        <v>0</v>
      </c>
      <c r="J32" s="240">
        <v>252</v>
      </c>
    </row>
    <row r="33" spans="1:10" ht="12.75" customHeight="1" x14ac:dyDescent="0.3">
      <c r="A33" s="41" t="s">
        <v>31</v>
      </c>
      <c r="B33" s="23">
        <v>1682</v>
      </c>
      <c r="C33" s="23">
        <v>1435</v>
      </c>
      <c r="D33" s="23">
        <v>169</v>
      </c>
      <c r="E33" s="212">
        <v>71</v>
      </c>
      <c r="F33" s="181"/>
      <c r="G33" s="41" t="s">
        <v>31</v>
      </c>
      <c r="H33" s="23">
        <v>78</v>
      </c>
      <c r="I33" s="23">
        <v>0</v>
      </c>
      <c r="J33" s="240">
        <v>0</v>
      </c>
    </row>
    <row r="34" spans="1:10" ht="12.75" customHeight="1" x14ac:dyDescent="0.3">
      <c r="A34" s="41" t="s">
        <v>32</v>
      </c>
      <c r="B34" s="23">
        <v>7620</v>
      </c>
      <c r="C34" s="23">
        <v>3177</v>
      </c>
      <c r="D34" s="23">
        <v>3799</v>
      </c>
      <c r="E34" s="212">
        <v>651</v>
      </c>
      <c r="F34" s="181"/>
      <c r="G34" s="41" t="s">
        <v>32</v>
      </c>
      <c r="H34" s="23">
        <v>99</v>
      </c>
      <c r="I34" s="23">
        <v>545</v>
      </c>
      <c r="J34" s="240">
        <v>0</v>
      </c>
    </row>
    <row r="35" spans="1:10" ht="12.75" customHeight="1" x14ac:dyDescent="0.3">
      <c r="A35" s="41" t="s">
        <v>33</v>
      </c>
      <c r="B35" s="23">
        <v>2180</v>
      </c>
      <c r="C35" s="23">
        <v>1314</v>
      </c>
      <c r="D35" s="23">
        <v>626</v>
      </c>
      <c r="E35" s="212">
        <v>228</v>
      </c>
      <c r="F35" s="181"/>
      <c r="G35" s="41" t="s">
        <v>33</v>
      </c>
      <c r="H35" s="23">
        <v>21</v>
      </c>
      <c r="I35" s="23">
        <v>0</v>
      </c>
      <c r="J35" s="240">
        <v>220</v>
      </c>
    </row>
    <row r="36" spans="1:10" ht="12.75" customHeight="1" x14ac:dyDescent="0.3">
      <c r="A36" s="41" t="s">
        <v>34</v>
      </c>
      <c r="B36" s="23">
        <v>3900</v>
      </c>
      <c r="C36" s="23">
        <v>2421</v>
      </c>
      <c r="D36" s="23">
        <v>1155</v>
      </c>
      <c r="E36" s="212">
        <v>109</v>
      </c>
      <c r="F36" s="181"/>
      <c r="G36" s="41" t="s">
        <v>34</v>
      </c>
      <c r="H36" s="23">
        <v>325</v>
      </c>
      <c r="I36" s="23">
        <v>0</v>
      </c>
      <c r="J36" s="97">
        <v>0</v>
      </c>
    </row>
    <row r="37" spans="1:10" ht="12.75" customHeight="1" x14ac:dyDescent="0.3">
      <c r="A37" s="41" t="s">
        <v>35</v>
      </c>
      <c r="B37" s="23">
        <v>5728</v>
      </c>
      <c r="C37" s="23">
        <v>2797</v>
      </c>
      <c r="D37" s="23">
        <v>2833</v>
      </c>
      <c r="E37" s="212">
        <v>647</v>
      </c>
      <c r="F37" s="181"/>
      <c r="G37" s="41" t="s">
        <v>35</v>
      </c>
      <c r="H37" s="23">
        <v>98</v>
      </c>
      <c r="I37" s="23">
        <v>0</v>
      </c>
      <c r="J37" s="97">
        <v>0</v>
      </c>
    </row>
    <row r="38" spans="1:10" ht="18" customHeight="1" x14ac:dyDescent="0.3">
      <c r="A38" s="41" t="s">
        <v>36</v>
      </c>
      <c r="B38" s="23">
        <v>4201</v>
      </c>
      <c r="C38" s="23">
        <v>1880</v>
      </c>
      <c r="D38" s="23">
        <v>2110</v>
      </c>
      <c r="E38" s="212">
        <v>1241</v>
      </c>
      <c r="F38" s="181"/>
      <c r="G38" s="41" t="s">
        <v>36</v>
      </c>
      <c r="H38" s="23">
        <v>127</v>
      </c>
      <c r="I38" s="23">
        <v>85</v>
      </c>
      <c r="J38" s="97">
        <v>0</v>
      </c>
    </row>
    <row r="39" spans="1:10" ht="12.75" customHeight="1" x14ac:dyDescent="0.3">
      <c r="A39" s="41" t="s">
        <v>37</v>
      </c>
      <c r="B39" s="23">
        <v>8923</v>
      </c>
      <c r="C39" s="23">
        <v>3184</v>
      </c>
      <c r="D39" s="23">
        <v>5416</v>
      </c>
      <c r="E39" s="212">
        <v>234</v>
      </c>
      <c r="F39" s="181"/>
      <c r="G39" s="41" t="s">
        <v>37</v>
      </c>
      <c r="H39" s="23">
        <v>312</v>
      </c>
      <c r="I39" s="23">
        <v>12</v>
      </c>
      <c r="J39" s="97">
        <v>0</v>
      </c>
    </row>
    <row r="40" spans="1:10" ht="12.75" customHeight="1" x14ac:dyDescent="0.3">
      <c r="A40" s="41" t="s">
        <v>38</v>
      </c>
      <c r="B40" s="23">
        <v>11574</v>
      </c>
      <c r="C40" s="23">
        <v>4351</v>
      </c>
      <c r="D40" s="23">
        <v>7006</v>
      </c>
      <c r="E40" s="212">
        <v>502</v>
      </c>
      <c r="F40" s="181"/>
      <c r="G40" s="41" t="s">
        <v>38</v>
      </c>
      <c r="H40" s="23">
        <v>216</v>
      </c>
      <c r="I40" s="23">
        <v>0</v>
      </c>
      <c r="J40" s="97">
        <v>0</v>
      </c>
    </row>
    <row r="41" spans="1:10" ht="12.75" customHeight="1" x14ac:dyDescent="0.3">
      <c r="A41" s="41" t="s">
        <v>39</v>
      </c>
      <c r="B41" s="23">
        <v>108337</v>
      </c>
      <c r="C41" s="23">
        <v>35841</v>
      </c>
      <c r="D41" s="23">
        <v>71423</v>
      </c>
      <c r="E41" s="212">
        <v>7379</v>
      </c>
      <c r="F41" s="181"/>
      <c r="G41" s="41" t="s">
        <v>39</v>
      </c>
      <c r="H41" s="23">
        <v>981</v>
      </c>
      <c r="I41" s="23">
        <v>93</v>
      </c>
      <c r="J41" s="97">
        <v>0</v>
      </c>
    </row>
    <row r="42" spans="1:10" ht="12.75" customHeight="1" x14ac:dyDescent="0.3">
      <c r="A42" s="41" t="s">
        <v>40</v>
      </c>
      <c r="B42" s="23">
        <v>13571</v>
      </c>
      <c r="C42" s="23">
        <v>9284</v>
      </c>
      <c r="D42" s="23">
        <v>3887</v>
      </c>
      <c r="E42" s="212">
        <v>197</v>
      </c>
      <c r="F42" s="181"/>
      <c r="G42" s="41" t="s">
        <v>40</v>
      </c>
      <c r="H42" s="23">
        <v>401</v>
      </c>
      <c r="I42" s="23">
        <v>0</v>
      </c>
      <c r="J42" s="97">
        <v>0</v>
      </c>
    </row>
    <row r="43" spans="1:10" ht="12.75" customHeight="1" x14ac:dyDescent="0.3">
      <c r="A43" s="41" t="s">
        <v>41</v>
      </c>
      <c r="B43" s="23">
        <v>1055</v>
      </c>
      <c r="C43" s="23">
        <v>445</v>
      </c>
      <c r="D43" s="23">
        <v>544</v>
      </c>
      <c r="E43" s="212">
        <v>46</v>
      </c>
      <c r="F43" s="181"/>
      <c r="G43" s="41" t="s">
        <v>41</v>
      </c>
      <c r="H43" s="23">
        <v>18</v>
      </c>
      <c r="I43" s="23">
        <v>9</v>
      </c>
      <c r="J43" s="240">
        <v>38</v>
      </c>
    </row>
    <row r="44" spans="1:10" ht="12.75" customHeight="1" x14ac:dyDescent="0.3">
      <c r="A44" s="41" t="s">
        <v>42</v>
      </c>
      <c r="B44" s="23">
        <v>48056</v>
      </c>
      <c r="C44" s="23">
        <v>40617</v>
      </c>
      <c r="D44" s="23">
        <v>6132</v>
      </c>
      <c r="E44" s="212">
        <v>1933</v>
      </c>
      <c r="F44" s="181"/>
      <c r="G44" s="41" t="s">
        <v>42</v>
      </c>
      <c r="H44" s="23">
        <v>1306</v>
      </c>
      <c r="I44" s="23">
        <v>0</v>
      </c>
      <c r="J44" s="97">
        <v>0</v>
      </c>
    </row>
    <row r="45" spans="1:10" ht="12.75" customHeight="1" x14ac:dyDescent="0.3">
      <c r="A45" s="41" t="s">
        <v>43</v>
      </c>
      <c r="B45" s="23">
        <v>5020</v>
      </c>
      <c r="C45" s="23">
        <v>3400</v>
      </c>
      <c r="D45" s="23">
        <v>1419</v>
      </c>
      <c r="E45" s="212">
        <v>212</v>
      </c>
      <c r="F45" s="181"/>
      <c r="G45" s="41" t="s">
        <v>43</v>
      </c>
      <c r="H45" s="23">
        <v>201</v>
      </c>
      <c r="I45" s="23">
        <v>0</v>
      </c>
      <c r="J45" s="97">
        <v>0</v>
      </c>
    </row>
    <row r="46" spans="1:10" ht="12.75" customHeight="1" x14ac:dyDescent="0.3">
      <c r="A46" s="41" t="s">
        <v>44</v>
      </c>
      <c r="B46" s="23">
        <v>27773</v>
      </c>
      <c r="C46" s="23">
        <v>2109</v>
      </c>
      <c r="D46" s="23">
        <v>25364</v>
      </c>
      <c r="E46" s="212">
        <v>8543</v>
      </c>
      <c r="F46" s="181"/>
      <c r="G46" s="41" t="s">
        <v>44</v>
      </c>
      <c r="H46" s="23">
        <v>300</v>
      </c>
      <c r="I46" s="23">
        <v>0</v>
      </c>
      <c r="J46" s="97">
        <v>0</v>
      </c>
    </row>
    <row r="47" spans="1:10" ht="12.75" customHeight="1" x14ac:dyDescent="0.3">
      <c r="A47" s="41" t="s">
        <v>45</v>
      </c>
      <c r="B47" s="23">
        <v>27157</v>
      </c>
      <c r="C47" s="23">
        <v>11638</v>
      </c>
      <c r="D47" s="23">
        <v>13552</v>
      </c>
      <c r="E47" s="212">
        <v>1537</v>
      </c>
      <c r="F47" s="181"/>
      <c r="G47" s="41" t="s">
        <v>45</v>
      </c>
      <c r="H47" s="23">
        <v>1922</v>
      </c>
      <c r="I47" s="23">
        <v>46</v>
      </c>
      <c r="J47" s="97">
        <v>0</v>
      </c>
    </row>
    <row r="48" spans="1:10" ht="18" customHeight="1" x14ac:dyDescent="0.3">
      <c r="A48" s="41" t="s">
        <v>46</v>
      </c>
      <c r="B48" s="23">
        <v>4435</v>
      </c>
      <c r="C48" s="23">
        <v>424</v>
      </c>
      <c r="D48" s="23">
        <v>3944</v>
      </c>
      <c r="E48" s="212">
        <v>37</v>
      </c>
      <c r="F48" s="181"/>
      <c r="G48" s="41" t="s">
        <v>46</v>
      </c>
      <c r="H48" s="23">
        <v>46</v>
      </c>
      <c r="I48" s="23">
        <v>21</v>
      </c>
      <c r="J48" s="97">
        <v>0</v>
      </c>
    </row>
    <row r="49" spans="1:10" ht="12.75" customHeight="1" x14ac:dyDescent="0.3">
      <c r="A49" s="41" t="s">
        <v>47</v>
      </c>
      <c r="B49" s="23">
        <v>2305</v>
      </c>
      <c r="C49" s="23">
        <v>781</v>
      </c>
      <c r="D49" s="23">
        <v>1450</v>
      </c>
      <c r="E49" s="212">
        <v>95</v>
      </c>
      <c r="F49" s="181"/>
      <c r="G49" s="41" t="s">
        <v>47</v>
      </c>
      <c r="H49" s="23">
        <v>62</v>
      </c>
      <c r="I49" s="23">
        <v>12</v>
      </c>
      <c r="J49" s="97">
        <v>0</v>
      </c>
    </row>
    <row r="50" spans="1:10" ht="12.75" customHeight="1" x14ac:dyDescent="0.3">
      <c r="A50" s="41" t="s">
        <v>48</v>
      </c>
      <c r="B50" s="23">
        <v>7305</v>
      </c>
      <c r="C50" s="23">
        <v>4637</v>
      </c>
      <c r="D50" s="23">
        <v>2297</v>
      </c>
      <c r="E50" s="212">
        <v>208</v>
      </c>
      <c r="F50" s="181"/>
      <c r="G50" s="41" t="s">
        <v>48</v>
      </c>
      <c r="H50" s="23">
        <v>371</v>
      </c>
      <c r="I50" s="23">
        <v>0</v>
      </c>
      <c r="J50" s="97">
        <v>0</v>
      </c>
    </row>
    <row r="51" spans="1:10" ht="12.75" customHeight="1" x14ac:dyDescent="0.3">
      <c r="A51" s="41" t="s">
        <v>49</v>
      </c>
      <c r="B51" s="23">
        <v>2559</v>
      </c>
      <c r="C51" s="23">
        <v>2200</v>
      </c>
      <c r="D51" s="23">
        <v>286</v>
      </c>
      <c r="E51" s="212">
        <v>168</v>
      </c>
      <c r="F51" s="181"/>
      <c r="G51" s="41" t="s">
        <v>49</v>
      </c>
      <c r="H51" s="23">
        <v>68</v>
      </c>
      <c r="I51" s="23">
        <v>5</v>
      </c>
      <c r="J51" s="97">
        <v>0</v>
      </c>
    </row>
    <row r="52" spans="1:10" ht="12.75" customHeight="1" x14ac:dyDescent="0.3">
      <c r="A52" s="41" t="s">
        <v>50</v>
      </c>
      <c r="B52" s="23">
        <v>14272</v>
      </c>
      <c r="C52" s="23">
        <v>9578</v>
      </c>
      <c r="D52" s="23">
        <v>3941</v>
      </c>
      <c r="E52" s="212">
        <v>972</v>
      </c>
      <c r="F52" s="181"/>
      <c r="G52" s="41" t="s">
        <v>50</v>
      </c>
      <c r="H52" s="23">
        <v>752</v>
      </c>
      <c r="I52" s="23">
        <v>0</v>
      </c>
      <c r="J52" s="97">
        <v>0</v>
      </c>
    </row>
    <row r="53" spans="1:10" ht="12.75" customHeight="1" x14ac:dyDescent="0.3">
      <c r="A53" s="41" t="s">
        <v>51</v>
      </c>
      <c r="B53" s="23">
        <v>18181</v>
      </c>
      <c r="C53" s="23">
        <v>11863</v>
      </c>
      <c r="D53" s="23">
        <v>5963</v>
      </c>
      <c r="E53" s="212">
        <v>173</v>
      </c>
      <c r="F53" s="181"/>
      <c r="G53" s="41" t="s">
        <v>51</v>
      </c>
      <c r="H53" s="23">
        <v>355</v>
      </c>
      <c r="I53" s="23">
        <v>0</v>
      </c>
      <c r="J53" s="97">
        <v>0</v>
      </c>
    </row>
    <row r="54" spans="1:10" ht="12.75" customHeight="1" x14ac:dyDescent="0.3">
      <c r="A54" s="41" t="s">
        <v>52</v>
      </c>
      <c r="B54" s="23">
        <v>2460</v>
      </c>
      <c r="C54" s="23">
        <v>1488</v>
      </c>
      <c r="D54" s="23">
        <v>842</v>
      </c>
      <c r="E54" s="212">
        <v>87</v>
      </c>
      <c r="F54" s="181"/>
      <c r="G54" s="41" t="s">
        <v>52</v>
      </c>
      <c r="H54" s="23">
        <v>129</v>
      </c>
      <c r="I54" s="23">
        <v>0</v>
      </c>
      <c r="J54" s="97">
        <v>0</v>
      </c>
    </row>
    <row r="55" spans="1:10" ht="12.75" customHeight="1" x14ac:dyDescent="0.3">
      <c r="A55" s="41" t="s">
        <v>53</v>
      </c>
      <c r="B55" s="23">
        <v>1927</v>
      </c>
      <c r="C55" s="23">
        <v>1083</v>
      </c>
      <c r="D55" s="23">
        <v>741</v>
      </c>
      <c r="E55" s="212">
        <v>262</v>
      </c>
      <c r="F55" s="181"/>
      <c r="G55" s="41" t="s">
        <v>53</v>
      </c>
      <c r="H55" s="23">
        <v>93</v>
      </c>
      <c r="I55" s="23">
        <v>10</v>
      </c>
      <c r="J55" s="97">
        <v>0</v>
      </c>
    </row>
    <row r="56" spans="1:10" ht="12.75" customHeight="1" x14ac:dyDescent="0.3">
      <c r="A56" s="41" t="s">
        <v>54</v>
      </c>
      <c r="B56" s="23">
        <v>73</v>
      </c>
      <c r="C56" s="23">
        <v>14</v>
      </c>
      <c r="D56" s="23">
        <v>60</v>
      </c>
      <c r="E56" s="212">
        <v>1</v>
      </c>
      <c r="F56" s="181"/>
      <c r="G56" s="41" t="s">
        <v>54</v>
      </c>
      <c r="H56" s="23">
        <v>0</v>
      </c>
      <c r="I56" s="23">
        <v>0</v>
      </c>
      <c r="J56" s="97">
        <v>0</v>
      </c>
    </row>
    <row r="57" spans="1:10" ht="12.75" customHeight="1" x14ac:dyDescent="0.3">
      <c r="A57" s="41" t="s">
        <v>55</v>
      </c>
      <c r="B57" s="23">
        <v>15488</v>
      </c>
      <c r="C57" s="23">
        <v>7314</v>
      </c>
      <c r="D57" s="23">
        <v>7337</v>
      </c>
      <c r="E57" s="212">
        <v>1064</v>
      </c>
      <c r="F57" s="181"/>
      <c r="G57" s="41" t="s">
        <v>55</v>
      </c>
      <c r="H57" s="23">
        <v>836</v>
      </c>
      <c r="I57" s="23">
        <v>0</v>
      </c>
      <c r="J57" s="97">
        <v>0</v>
      </c>
    </row>
    <row r="58" spans="1:10" ht="18" customHeight="1" x14ac:dyDescent="0.3">
      <c r="A58" s="41" t="s">
        <v>56</v>
      </c>
      <c r="B58" s="23">
        <v>40307</v>
      </c>
      <c r="C58" s="23">
        <v>11423</v>
      </c>
      <c r="D58" s="23">
        <v>27369</v>
      </c>
      <c r="E58" s="212">
        <v>9536</v>
      </c>
      <c r="G58" s="41" t="s">
        <v>56</v>
      </c>
      <c r="H58" s="23">
        <v>1515</v>
      </c>
      <c r="I58" s="23">
        <v>0</v>
      </c>
      <c r="J58" s="97">
        <v>0</v>
      </c>
    </row>
    <row r="59" spans="1:10" ht="12.75" customHeight="1" x14ac:dyDescent="0.3">
      <c r="A59" s="41" t="s">
        <v>57</v>
      </c>
      <c r="B59" s="23">
        <v>5629</v>
      </c>
      <c r="C59" s="23">
        <v>4277</v>
      </c>
      <c r="D59" s="23">
        <v>1162</v>
      </c>
      <c r="E59" s="212">
        <v>254</v>
      </c>
      <c r="G59" s="41" t="s">
        <v>57</v>
      </c>
      <c r="H59" s="23">
        <v>190</v>
      </c>
      <c r="I59" s="23">
        <v>0</v>
      </c>
      <c r="J59" s="97">
        <v>0</v>
      </c>
    </row>
    <row r="60" spans="1:10" ht="12.75" customHeight="1" x14ac:dyDescent="0.3">
      <c r="A60" s="41" t="s">
        <v>58</v>
      </c>
      <c r="B60" s="23">
        <v>15618</v>
      </c>
      <c r="C60" s="23">
        <v>9341</v>
      </c>
      <c r="D60" s="23">
        <v>4492</v>
      </c>
      <c r="E60" s="212">
        <v>1617</v>
      </c>
      <c r="G60" s="41" t="s">
        <v>58</v>
      </c>
      <c r="H60" s="23">
        <v>969</v>
      </c>
      <c r="I60" s="23">
        <v>816</v>
      </c>
      <c r="J60" s="97">
        <v>0</v>
      </c>
    </row>
    <row r="61" spans="1:10" ht="12.75" customHeight="1" x14ac:dyDescent="0.3">
      <c r="A61" s="42" t="s">
        <v>59</v>
      </c>
      <c r="B61" s="24">
        <v>478</v>
      </c>
      <c r="C61" s="24">
        <v>237</v>
      </c>
      <c r="D61" s="24">
        <v>221</v>
      </c>
      <c r="E61" s="213">
        <v>163</v>
      </c>
      <c r="G61" s="42" t="s">
        <v>59</v>
      </c>
      <c r="H61" s="24">
        <v>6</v>
      </c>
      <c r="I61" s="24">
        <v>15</v>
      </c>
      <c r="J61" s="98">
        <v>0</v>
      </c>
    </row>
  </sheetData>
  <phoneticPr fontId="0" type="noConversion"/>
  <printOptions horizontalCentered="1"/>
  <pageMargins left="0.25" right="0.25" top="0.25" bottom="0.25" header="0.5" footer="0.5"/>
  <pageSetup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64"/>
  <sheetViews>
    <sheetView topLeftCell="A49" zoomScale="85" zoomScaleNormal="85" workbookViewId="0">
      <selection activeCell="K69" sqref="K69"/>
    </sheetView>
  </sheetViews>
  <sheetFormatPr defaultColWidth="9.08984375" defaultRowHeight="12.75" customHeight="1" x14ac:dyDescent="0.25"/>
  <cols>
    <col min="1" max="1" width="15.7265625" style="2" customWidth="1"/>
    <col min="2" max="5" width="13.6328125" style="2" customWidth="1"/>
    <col min="6" max="6" width="14.6328125" style="2" customWidth="1"/>
    <col min="7" max="7" width="3.6328125" style="146" customWidth="1"/>
    <col min="8" max="8" width="12.36328125" style="144" bestFit="1" customWidth="1"/>
    <col min="9" max="10" width="13.6328125" style="2" customWidth="1"/>
    <col min="11" max="16384" width="9.08984375" style="2"/>
  </cols>
  <sheetData>
    <row r="1" spans="1:10" s="109" customFormat="1" ht="12.75" customHeight="1" x14ac:dyDescent="0.3">
      <c r="A1" s="176" t="s">
        <v>187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s="109" customFormat="1" ht="12.75" customHeight="1" x14ac:dyDescent="0.3">
      <c r="A2" s="176" t="s">
        <v>219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ht="13" x14ac:dyDescent="0.3">
      <c r="A3" s="176" t="str">
        <f>'3A'!$A$3</f>
        <v>Monthly Average, Fiscal Year 2021</v>
      </c>
      <c r="B3" s="176"/>
      <c r="C3" s="176"/>
      <c r="D3" s="176"/>
      <c r="E3" s="176"/>
      <c r="F3" s="176"/>
      <c r="G3" s="176"/>
      <c r="H3" s="176"/>
      <c r="I3" s="176"/>
      <c r="J3" s="176"/>
    </row>
    <row r="4" spans="1:10" s="201" customFormat="1" ht="20" customHeight="1" x14ac:dyDescent="0.25">
      <c r="A4" s="200" t="str">
        <f>'1B'!$A$4</f>
        <v>ACF-OFA: 09/06/2022</v>
      </c>
      <c r="B4" s="200"/>
      <c r="C4" s="200"/>
      <c r="D4" s="200"/>
      <c r="E4" s="200"/>
      <c r="F4" s="200"/>
      <c r="G4" s="199"/>
      <c r="H4" s="199"/>
      <c r="I4" s="200"/>
      <c r="J4" s="200"/>
    </row>
    <row r="5" spans="1:10" s="8" customFormat="1" ht="65" x14ac:dyDescent="0.3">
      <c r="B5" s="191" t="s">
        <v>84</v>
      </c>
      <c r="C5" s="207"/>
      <c r="D5" s="207"/>
      <c r="E5" s="207"/>
      <c r="F5" s="207"/>
      <c r="G5" s="181"/>
      <c r="H5" s="249"/>
      <c r="I5" s="202" t="s">
        <v>257</v>
      </c>
      <c r="J5" s="250"/>
    </row>
    <row r="6" spans="1:10" s="3" customFormat="1" ht="65" x14ac:dyDescent="0.3">
      <c r="A6" s="165" t="s">
        <v>0</v>
      </c>
      <c r="B6" s="21" t="s">
        <v>249</v>
      </c>
      <c r="C6" s="21" t="s">
        <v>85</v>
      </c>
      <c r="D6" s="21" t="s">
        <v>86</v>
      </c>
      <c r="E6" s="21" t="s">
        <v>104</v>
      </c>
      <c r="F6" s="101" t="s">
        <v>250</v>
      </c>
      <c r="G6" s="181"/>
      <c r="H6" s="209" t="str">
        <f>A6</f>
        <v>STATE</v>
      </c>
      <c r="I6" s="166" t="s">
        <v>103</v>
      </c>
      <c r="J6" s="166" t="s">
        <v>87</v>
      </c>
    </row>
    <row r="7" spans="1:10" ht="12.75" customHeight="1" x14ac:dyDescent="0.3">
      <c r="A7" s="33" t="s">
        <v>3</v>
      </c>
      <c r="B7" s="19">
        <f>SUM(B8:B61)</f>
        <v>49005</v>
      </c>
      <c r="C7" s="19">
        <f t="shared" ref="C7:F7" si="0">SUM(C8:C61)</f>
        <v>3033</v>
      </c>
      <c r="D7" s="37">
        <f t="shared" si="0"/>
        <v>0</v>
      </c>
      <c r="E7" s="19">
        <f t="shared" si="0"/>
        <v>45729</v>
      </c>
      <c r="F7" s="104">
        <f t="shared" si="0"/>
        <v>17277</v>
      </c>
      <c r="G7" s="181"/>
      <c r="H7" s="182" t="str">
        <f>A7</f>
        <v>United States</v>
      </c>
      <c r="I7" s="19">
        <f t="shared" ref="I7:J7" si="1">SUM(I8:I61)</f>
        <v>147</v>
      </c>
      <c r="J7" s="19">
        <f t="shared" si="1"/>
        <v>97</v>
      </c>
    </row>
    <row r="8" spans="1:10" ht="18" customHeight="1" x14ac:dyDescent="0.3">
      <c r="A8" s="41" t="s">
        <v>7</v>
      </c>
      <c r="B8" s="19">
        <v>29</v>
      </c>
      <c r="C8" s="19">
        <v>1</v>
      </c>
      <c r="D8" s="37">
        <v>0</v>
      </c>
      <c r="E8" s="19">
        <v>28</v>
      </c>
      <c r="F8" s="104">
        <v>15</v>
      </c>
      <c r="G8" s="181"/>
      <c r="H8" s="41" t="s">
        <v>7</v>
      </c>
      <c r="I8" s="37">
        <v>0</v>
      </c>
      <c r="J8" s="37">
        <v>0</v>
      </c>
    </row>
    <row r="9" spans="1:10" ht="12.75" customHeight="1" x14ac:dyDescent="0.3">
      <c r="A9" s="41" t="s">
        <v>8</v>
      </c>
      <c r="B9" s="19">
        <v>214</v>
      </c>
      <c r="C9" s="19">
        <v>19</v>
      </c>
      <c r="D9" s="37">
        <v>0</v>
      </c>
      <c r="E9" s="19">
        <v>157</v>
      </c>
      <c r="F9" s="104">
        <v>64</v>
      </c>
      <c r="G9" s="181"/>
      <c r="H9" s="41" t="s">
        <v>8</v>
      </c>
      <c r="I9" s="19">
        <v>6</v>
      </c>
      <c r="J9" s="19">
        <v>32</v>
      </c>
    </row>
    <row r="10" spans="1:10" ht="12.75" customHeight="1" x14ac:dyDescent="0.3">
      <c r="A10" s="41" t="s">
        <v>9</v>
      </c>
      <c r="B10" s="19">
        <v>288</v>
      </c>
      <c r="C10" s="19">
        <v>17</v>
      </c>
      <c r="D10" s="37">
        <v>0</v>
      </c>
      <c r="E10" s="19">
        <v>259</v>
      </c>
      <c r="F10" s="104">
        <v>39</v>
      </c>
      <c r="G10" s="181"/>
      <c r="H10" s="41" t="s">
        <v>9</v>
      </c>
      <c r="I10" s="37">
        <v>0</v>
      </c>
      <c r="J10" s="19">
        <v>12</v>
      </c>
    </row>
    <row r="11" spans="1:10" ht="12.75" customHeight="1" x14ac:dyDescent="0.3">
      <c r="A11" s="41" t="s">
        <v>10</v>
      </c>
      <c r="B11" s="19">
        <v>40</v>
      </c>
      <c r="C11" s="19">
        <v>7</v>
      </c>
      <c r="D11" s="37">
        <v>0</v>
      </c>
      <c r="E11" s="19">
        <v>27</v>
      </c>
      <c r="F11" s="104">
        <v>5</v>
      </c>
      <c r="G11" s="181"/>
      <c r="H11" s="41" t="s">
        <v>10</v>
      </c>
      <c r="I11" s="37">
        <v>7</v>
      </c>
      <c r="J11" s="37">
        <v>0</v>
      </c>
    </row>
    <row r="12" spans="1:10" ht="12.75" customHeight="1" x14ac:dyDescent="0.3">
      <c r="A12" s="41" t="s">
        <v>11</v>
      </c>
      <c r="B12" s="19">
        <v>19382</v>
      </c>
      <c r="C12" s="19">
        <v>440</v>
      </c>
      <c r="D12" s="37">
        <v>0</v>
      </c>
      <c r="E12" s="19">
        <v>18853</v>
      </c>
      <c r="F12" s="104">
        <v>4266</v>
      </c>
      <c r="G12" s="181"/>
      <c r="H12" s="41" t="s">
        <v>11</v>
      </c>
      <c r="I12" s="37">
        <v>90</v>
      </c>
      <c r="J12" s="37">
        <v>0</v>
      </c>
    </row>
    <row r="13" spans="1:10" ht="12.75" customHeight="1" x14ac:dyDescent="0.3">
      <c r="A13" s="41" t="s">
        <v>12</v>
      </c>
      <c r="B13" s="37">
        <v>0</v>
      </c>
      <c r="C13" s="37">
        <v>0</v>
      </c>
      <c r="D13" s="37">
        <v>0</v>
      </c>
      <c r="E13" s="37">
        <v>0</v>
      </c>
      <c r="F13" s="210">
        <v>0</v>
      </c>
      <c r="G13" s="181"/>
      <c r="H13" s="41" t="s">
        <v>12</v>
      </c>
      <c r="I13" s="37">
        <v>0</v>
      </c>
      <c r="J13" s="37">
        <v>0</v>
      </c>
    </row>
    <row r="14" spans="1:10" ht="12.75" customHeight="1" x14ac:dyDescent="0.3">
      <c r="A14" s="41" t="s">
        <v>226</v>
      </c>
      <c r="B14" s="37">
        <v>0</v>
      </c>
      <c r="C14" s="37">
        <v>0</v>
      </c>
      <c r="D14" s="37">
        <v>0</v>
      </c>
      <c r="E14" s="37">
        <v>0</v>
      </c>
      <c r="F14" s="210">
        <v>0</v>
      </c>
      <c r="G14" s="181"/>
      <c r="H14" s="41" t="s">
        <v>13</v>
      </c>
      <c r="I14" s="37">
        <v>0</v>
      </c>
      <c r="J14" s="37">
        <v>0</v>
      </c>
    </row>
    <row r="15" spans="1:10" ht="12.75" customHeight="1" x14ac:dyDescent="0.3">
      <c r="A15" s="41" t="s">
        <v>227</v>
      </c>
      <c r="B15" s="19">
        <v>12</v>
      </c>
      <c r="C15" s="19">
        <v>12</v>
      </c>
      <c r="D15" s="37">
        <v>0</v>
      </c>
      <c r="E15" s="44">
        <v>0</v>
      </c>
      <c r="F15" s="210">
        <v>0</v>
      </c>
      <c r="G15" s="181"/>
      <c r="H15" s="41" t="s">
        <v>14</v>
      </c>
      <c r="I15" s="37">
        <v>0</v>
      </c>
      <c r="J15" s="37">
        <v>0</v>
      </c>
    </row>
    <row r="16" spans="1:10" ht="12.75" customHeight="1" x14ac:dyDescent="0.3">
      <c r="A16" s="41" t="s">
        <v>228</v>
      </c>
      <c r="B16" s="37">
        <v>0</v>
      </c>
      <c r="C16" s="37">
        <v>0</v>
      </c>
      <c r="D16" s="37">
        <v>0</v>
      </c>
      <c r="E16" s="44">
        <v>0</v>
      </c>
      <c r="F16" s="210">
        <v>0</v>
      </c>
      <c r="G16" s="181"/>
      <c r="H16" s="41" t="s">
        <v>76</v>
      </c>
      <c r="I16" s="37">
        <v>0</v>
      </c>
      <c r="J16" s="37">
        <v>0</v>
      </c>
    </row>
    <row r="17" spans="1:10" ht="12.75" customHeight="1" x14ac:dyDescent="0.3">
      <c r="A17" s="41" t="s">
        <v>15</v>
      </c>
      <c r="B17" s="19">
        <v>1075</v>
      </c>
      <c r="C17" s="19">
        <v>19</v>
      </c>
      <c r="D17" s="37">
        <v>0</v>
      </c>
      <c r="E17" s="19">
        <v>1055</v>
      </c>
      <c r="F17" s="104">
        <v>11</v>
      </c>
      <c r="G17" s="181"/>
      <c r="H17" s="41" t="s">
        <v>15</v>
      </c>
      <c r="I17" s="37">
        <v>1</v>
      </c>
      <c r="J17" s="37">
        <v>0</v>
      </c>
    </row>
    <row r="18" spans="1:10" ht="18" customHeight="1" x14ac:dyDescent="0.3">
      <c r="A18" s="41" t="s">
        <v>229</v>
      </c>
      <c r="B18" s="37">
        <v>0</v>
      </c>
      <c r="C18" s="37">
        <v>0</v>
      </c>
      <c r="D18" s="37">
        <v>0</v>
      </c>
      <c r="E18" s="44">
        <v>0</v>
      </c>
      <c r="F18" s="210">
        <v>0</v>
      </c>
      <c r="G18" s="181"/>
      <c r="H18" s="41" t="s">
        <v>16</v>
      </c>
      <c r="I18" s="37">
        <v>0</v>
      </c>
      <c r="J18" s="37">
        <v>0</v>
      </c>
    </row>
    <row r="19" spans="1:10" ht="12.75" customHeight="1" x14ac:dyDescent="0.3">
      <c r="A19" s="41" t="s">
        <v>17</v>
      </c>
      <c r="B19" s="19">
        <v>46</v>
      </c>
      <c r="C19" s="37">
        <v>0</v>
      </c>
      <c r="D19" s="37">
        <v>0</v>
      </c>
      <c r="E19" s="19">
        <v>46</v>
      </c>
      <c r="F19" s="210">
        <v>0</v>
      </c>
      <c r="G19" s="181"/>
      <c r="H19" s="41" t="s">
        <v>17</v>
      </c>
      <c r="I19" s="37">
        <v>0</v>
      </c>
      <c r="J19" s="37">
        <v>0</v>
      </c>
    </row>
    <row r="20" spans="1:10" ht="12.75" customHeight="1" x14ac:dyDescent="0.3">
      <c r="A20" s="41" t="s">
        <v>18</v>
      </c>
      <c r="B20" s="19">
        <v>1858</v>
      </c>
      <c r="C20" s="44">
        <v>0</v>
      </c>
      <c r="D20" s="37">
        <v>0</v>
      </c>
      <c r="E20" s="19">
        <v>1858</v>
      </c>
      <c r="F20" s="210">
        <v>226</v>
      </c>
      <c r="G20" s="181"/>
      <c r="H20" s="41" t="s">
        <v>18</v>
      </c>
      <c r="I20" s="37">
        <v>0</v>
      </c>
      <c r="J20" s="37">
        <v>0</v>
      </c>
    </row>
    <row r="21" spans="1:10" ht="12.75" customHeight="1" x14ac:dyDescent="0.3">
      <c r="A21" s="41" t="s">
        <v>230</v>
      </c>
      <c r="B21" s="37">
        <v>0</v>
      </c>
      <c r="C21" s="37">
        <v>0</v>
      </c>
      <c r="D21" s="37">
        <v>0</v>
      </c>
      <c r="E21" s="44">
        <v>0</v>
      </c>
      <c r="F21" s="210">
        <v>0</v>
      </c>
      <c r="G21" s="181"/>
      <c r="H21" s="41" t="s">
        <v>19</v>
      </c>
      <c r="I21" s="37">
        <v>0</v>
      </c>
      <c r="J21" s="37">
        <v>0</v>
      </c>
    </row>
    <row r="22" spans="1:10" ht="12.75" customHeight="1" x14ac:dyDescent="0.3">
      <c r="A22" s="41" t="s">
        <v>231</v>
      </c>
      <c r="B22" s="37">
        <v>0</v>
      </c>
      <c r="C22" s="37">
        <v>0</v>
      </c>
      <c r="D22" s="37">
        <v>0</v>
      </c>
      <c r="E22" s="44">
        <v>0</v>
      </c>
      <c r="F22" s="210">
        <v>0</v>
      </c>
      <c r="G22" s="181"/>
      <c r="H22" s="41" t="s">
        <v>20</v>
      </c>
      <c r="I22" s="37">
        <v>0</v>
      </c>
      <c r="J22" s="37">
        <v>0</v>
      </c>
    </row>
    <row r="23" spans="1:10" ht="12.75" customHeight="1" x14ac:dyDescent="0.3">
      <c r="A23" s="41" t="s">
        <v>21</v>
      </c>
      <c r="B23" s="19">
        <v>515</v>
      </c>
      <c r="C23" s="19">
        <v>1</v>
      </c>
      <c r="D23" s="37">
        <v>0</v>
      </c>
      <c r="E23" s="19">
        <v>515</v>
      </c>
      <c r="F23" s="210">
        <v>86</v>
      </c>
      <c r="G23" s="181"/>
      <c r="H23" s="41" t="s">
        <v>21</v>
      </c>
      <c r="I23" s="37">
        <v>0</v>
      </c>
      <c r="J23" s="37">
        <v>0</v>
      </c>
    </row>
    <row r="24" spans="1:10" ht="12.75" customHeight="1" x14ac:dyDescent="0.3">
      <c r="A24" s="41" t="s">
        <v>22</v>
      </c>
      <c r="B24" s="19">
        <v>280</v>
      </c>
      <c r="C24" s="19">
        <v>23</v>
      </c>
      <c r="D24" s="37">
        <v>0</v>
      </c>
      <c r="E24" s="19">
        <v>256</v>
      </c>
      <c r="F24" s="210">
        <v>27</v>
      </c>
      <c r="G24" s="181"/>
      <c r="H24" s="41" t="s">
        <v>22</v>
      </c>
      <c r="I24" s="37">
        <v>0</v>
      </c>
      <c r="J24" s="37">
        <v>0</v>
      </c>
    </row>
    <row r="25" spans="1:10" ht="12.75" customHeight="1" x14ac:dyDescent="0.3">
      <c r="A25" s="41" t="s">
        <v>23</v>
      </c>
      <c r="B25" s="19">
        <v>179</v>
      </c>
      <c r="C25" s="19">
        <v>11</v>
      </c>
      <c r="D25" s="37">
        <v>0</v>
      </c>
      <c r="E25" s="19">
        <v>168</v>
      </c>
      <c r="F25" s="210">
        <v>53</v>
      </c>
      <c r="G25" s="181"/>
      <c r="H25" s="41" t="s">
        <v>23</v>
      </c>
      <c r="I25" s="37">
        <v>0</v>
      </c>
      <c r="J25" s="37">
        <v>0</v>
      </c>
    </row>
    <row r="26" spans="1:10" ht="12.75" customHeight="1" x14ac:dyDescent="0.3">
      <c r="A26" s="41" t="s">
        <v>24</v>
      </c>
      <c r="B26" s="19">
        <v>189</v>
      </c>
      <c r="C26" s="37">
        <v>0</v>
      </c>
      <c r="D26" s="37">
        <v>0</v>
      </c>
      <c r="E26" s="19">
        <v>189</v>
      </c>
      <c r="F26" s="210">
        <v>62</v>
      </c>
      <c r="G26" s="181"/>
      <c r="H26" s="41" t="s">
        <v>24</v>
      </c>
      <c r="I26" s="37">
        <v>0</v>
      </c>
      <c r="J26" s="37">
        <v>0</v>
      </c>
    </row>
    <row r="27" spans="1:10" ht="12.75" customHeight="1" x14ac:dyDescent="0.3">
      <c r="A27" s="41" t="s">
        <v>232</v>
      </c>
      <c r="B27" s="37">
        <v>0</v>
      </c>
      <c r="C27" s="37">
        <v>0</v>
      </c>
      <c r="D27" s="37">
        <v>0</v>
      </c>
      <c r="E27" s="44">
        <v>0</v>
      </c>
      <c r="F27" s="210">
        <v>0</v>
      </c>
      <c r="G27" s="181"/>
      <c r="H27" s="41" t="s">
        <v>25</v>
      </c>
      <c r="I27" s="37">
        <v>0</v>
      </c>
      <c r="J27" s="37">
        <v>0</v>
      </c>
    </row>
    <row r="28" spans="1:10" ht="18" customHeight="1" x14ac:dyDescent="0.3">
      <c r="A28" s="41" t="s">
        <v>26</v>
      </c>
      <c r="B28" s="19">
        <v>4199</v>
      </c>
      <c r="C28" s="37">
        <v>0</v>
      </c>
      <c r="D28" s="37">
        <v>0</v>
      </c>
      <c r="E28" s="19">
        <v>4199</v>
      </c>
      <c r="F28" s="104">
        <v>3845</v>
      </c>
      <c r="G28" s="181"/>
      <c r="H28" s="41" t="s">
        <v>26</v>
      </c>
      <c r="I28" s="37">
        <v>0</v>
      </c>
      <c r="J28" s="37">
        <v>0</v>
      </c>
    </row>
    <row r="29" spans="1:10" ht="12.75" customHeight="1" x14ac:dyDescent="0.3">
      <c r="A29" s="41" t="s">
        <v>233</v>
      </c>
      <c r="B29" s="37">
        <v>2583</v>
      </c>
      <c r="C29" s="37">
        <v>0</v>
      </c>
      <c r="D29" s="37">
        <v>0</v>
      </c>
      <c r="E29" s="44">
        <v>2583</v>
      </c>
      <c r="F29" s="210">
        <v>0</v>
      </c>
      <c r="G29" s="181"/>
      <c r="H29" s="41" t="s">
        <v>27</v>
      </c>
      <c r="I29" s="37">
        <v>0</v>
      </c>
      <c r="J29" s="37">
        <v>0</v>
      </c>
    </row>
    <row r="30" spans="1:10" ht="12.75" customHeight="1" x14ac:dyDescent="0.3">
      <c r="A30" s="41" t="s">
        <v>28</v>
      </c>
      <c r="B30" s="19">
        <v>455</v>
      </c>
      <c r="C30" s="19">
        <v>83</v>
      </c>
      <c r="D30" s="37">
        <v>0</v>
      </c>
      <c r="E30" s="44">
        <v>371</v>
      </c>
      <c r="F30" s="210">
        <v>338</v>
      </c>
      <c r="G30" s="181"/>
      <c r="H30" s="41" t="s">
        <v>28</v>
      </c>
      <c r="I30" s="37">
        <v>0</v>
      </c>
      <c r="J30" s="37">
        <v>0</v>
      </c>
    </row>
    <row r="31" spans="1:10" ht="12.75" customHeight="1" x14ac:dyDescent="0.3">
      <c r="A31" s="41" t="s">
        <v>234</v>
      </c>
      <c r="B31" s="37">
        <v>0</v>
      </c>
      <c r="C31" s="37">
        <v>0</v>
      </c>
      <c r="D31" s="37">
        <v>0</v>
      </c>
      <c r="E31" s="44">
        <v>0</v>
      </c>
      <c r="F31" s="210">
        <v>0</v>
      </c>
      <c r="G31" s="181"/>
      <c r="H31" s="41" t="s">
        <v>29</v>
      </c>
      <c r="I31" s="37">
        <v>0</v>
      </c>
      <c r="J31" s="37">
        <v>0</v>
      </c>
    </row>
    <row r="32" spans="1:10" ht="12.75" customHeight="1" x14ac:dyDescent="0.3">
      <c r="A32" s="41" t="s">
        <v>235</v>
      </c>
      <c r="B32" s="19">
        <v>3</v>
      </c>
      <c r="C32" s="19">
        <v>3</v>
      </c>
      <c r="D32" s="37">
        <v>0</v>
      </c>
      <c r="E32" s="44">
        <v>0</v>
      </c>
      <c r="F32" s="210">
        <v>0</v>
      </c>
      <c r="G32" s="181"/>
      <c r="H32" s="41" t="s">
        <v>30</v>
      </c>
      <c r="I32" s="37">
        <v>0</v>
      </c>
      <c r="J32" s="37">
        <v>0</v>
      </c>
    </row>
    <row r="33" spans="1:10" ht="12.75" customHeight="1" x14ac:dyDescent="0.3">
      <c r="A33" s="41" t="s">
        <v>236</v>
      </c>
      <c r="B33" s="44">
        <v>0</v>
      </c>
      <c r="C33" s="37">
        <v>0</v>
      </c>
      <c r="D33" s="37">
        <v>0</v>
      </c>
      <c r="E33" s="44">
        <v>0</v>
      </c>
      <c r="F33" s="210">
        <v>0</v>
      </c>
      <c r="G33" s="181"/>
      <c r="H33" s="41" t="s">
        <v>31</v>
      </c>
      <c r="I33" s="37">
        <v>0</v>
      </c>
      <c r="J33" s="37">
        <v>0</v>
      </c>
    </row>
    <row r="34" spans="1:10" ht="12.75" customHeight="1" x14ac:dyDescent="0.3">
      <c r="A34" s="41" t="s">
        <v>237</v>
      </c>
      <c r="B34" s="37">
        <v>0</v>
      </c>
      <c r="C34" s="37">
        <v>0</v>
      </c>
      <c r="D34" s="37">
        <v>0</v>
      </c>
      <c r="E34" s="44">
        <v>0</v>
      </c>
      <c r="F34" s="210">
        <v>0</v>
      </c>
      <c r="G34" s="181"/>
      <c r="H34" s="41" t="s">
        <v>32</v>
      </c>
      <c r="I34" s="37">
        <v>0</v>
      </c>
      <c r="J34" s="37">
        <v>0</v>
      </c>
    </row>
    <row r="35" spans="1:10" ht="12.75" customHeight="1" x14ac:dyDescent="0.3">
      <c r="A35" s="41" t="s">
        <v>33</v>
      </c>
      <c r="B35" s="19">
        <v>113</v>
      </c>
      <c r="C35" s="37">
        <v>6</v>
      </c>
      <c r="D35" s="37">
        <v>0</v>
      </c>
      <c r="E35" s="19">
        <v>54</v>
      </c>
      <c r="F35" s="210">
        <v>21</v>
      </c>
      <c r="G35" s="181"/>
      <c r="H35" s="41" t="s">
        <v>33</v>
      </c>
      <c r="I35" s="37">
        <v>0</v>
      </c>
      <c r="J35" s="19">
        <v>53</v>
      </c>
    </row>
    <row r="36" spans="1:10" ht="12.75" customHeight="1" x14ac:dyDescent="0.3">
      <c r="A36" s="41" t="s">
        <v>238</v>
      </c>
      <c r="B36" s="37">
        <v>0</v>
      </c>
      <c r="C36" s="37">
        <v>0</v>
      </c>
      <c r="D36" s="37">
        <v>0</v>
      </c>
      <c r="E36" s="44">
        <v>0</v>
      </c>
      <c r="F36" s="210">
        <v>0</v>
      </c>
      <c r="G36" s="181"/>
      <c r="H36" s="41" t="s">
        <v>34</v>
      </c>
      <c r="I36" s="37">
        <v>0</v>
      </c>
      <c r="J36" s="37">
        <v>0</v>
      </c>
    </row>
    <row r="37" spans="1:10" ht="12.75" customHeight="1" x14ac:dyDescent="0.3">
      <c r="A37" s="41" t="s">
        <v>35</v>
      </c>
      <c r="B37" s="19">
        <v>557</v>
      </c>
      <c r="C37" s="19">
        <v>14</v>
      </c>
      <c r="D37" s="37">
        <v>0</v>
      </c>
      <c r="E37" s="19">
        <v>543</v>
      </c>
      <c r="F37" s="210">
        <v>156</v>
      </c>
      <c r="G37" s="181"/>
      <c r="H37" s="41" t="s">
        <v>35</v>
      </c>
      <c r="I37" s="37">
        <v>0</v>
      </c>
      <c r="J37" s="37">
        <v>0</v>
      </c>
    </row>
    <row r="38" spans="1:10" ht="18" customHeight="1" x14ac:dyDescent="0.3">
      <c r="A38" s="41" t="s">
        <v>36</v>
      </c>
      <c r="B38" s="37">
        <v>17</v>
      </c>
      <c r="C38" s="37">
        <v>17</v>
      </c>
      <c r="D38" s="37">
        <v>0</v>
      </c>
      <c r="E38" s="44">
        <v>0</v>
      </c>
      <c r="F38" s="210">
        <v>0</v>
      </c>
      <c r="G38" s="181"/>
      <c r="H38" s="41" t="s">
        <v>36</v>
      </c>
      <c r="I38" s="37">
        <v>0</v>
      </c>
      <c r="J38" s="37">
        <v>0</v>
      </c>
    </row>
    <row r="39" spans="1:10" ht="12.75" customHeight="1" x14ac:dyDescent="0.3">
      <c r="A39" s="41" t="s">
        <v>37</v>
      </c>
      <c r="B39" s="37">
        <v>10</v>
      </c>
      <c r="C39" s="37">
        <v>0</v>
      </c>
      <c r="D39" s="37">
        <v>0</v>
      </c>
      <c r="E39" s="44">
        <v>10</v>
      </c>
      <c r="F39" s="210">
        <v>10</v>
      </c>
      <c r="G39" s="181"/>
      <c r="H39" s="41" t="s">
        <v>37</v>
      </c>
      <c r="I39" s="37">
        <v>0</v>
      </c>
      <c r="J39" s="37">
        <v>0</v>
      </c>
    </row>
    <row r="40" spans="1:10" ht="12.75" customHeight="1" x14ac:dyDescent="0.3">
      <c r="A40" s="41" t="s">
        <v>38</v>
      </c>
      <c r="B40" s="19">
        <v>983</v>
      </c>
      <c r="C40" s="19">
        <v>8</v>
      </c>
      <c r="D40" s="37">
        <v>0</v>
      </c>
      <c r="E40" s="19">
        <v>975</v>
      </c>
      <c r="F40" s="104">
        <v>81</v>
      </c>
      <c r="G40" s="181"/>
      <c r="H40" s="41" t="s">
        <v>38</v>
      </c>
      <c r="I40" s="37">
        <v>0</v>
      </c>
      <c r="J40" s="37">
        <v>0</v>
      </c>
    </row>
    <row r="41" spans="1:10" ht="12.75" customHeight="1" x14ac:dyDescent="0.3">
      <c r="A41" s="41" t="s">
        <v>39</v>
      </c>
      <c r="B41" s="19">
        <v>2067</v>
      </c>
      <c r="C41" s="19">
        <v>2067</v>
      </c>
      <c r="D41" s="37">
        <v>0</v>
      </c>
      <c r="E41" s="44">
        <v>0</v>
      </c>
      <c r="F41" s="210">
        <v>0</v>
      </c>
      <c r="G41" s="181"/>
      <c r="H41" s="41" t="s">
        <v>39</v>
      </c>
      <c r="I41" s="37">
        <v>0</v>
      </c>
      <c r="J41" s="37">
        <v>0</v>
      </c>
    </row>
    <row r="42" spans="1:10" ht="12.75" customHeight="1" x14ac:dyDescent="0.3">
      <c r="A42" s="41" t="s">
        <v>40</v>
      </c>
      <c r="B42" s="19">
        <v>68</v>
      </c>
      <c r="C42" s="37">
        <v>0</v>
      </c>
      <c r="D42" s="37">
        <v>0</v>
      </c>
      <c r="E42" s="19">
        <v>68</v>
      </c>
      <c r="F42" s="210">
        <v>6</v>
      </c>
      <c r="G42" s="181"/>
      <c r="H42" s="41" t="s">
        <v>40</v>
      </c>
      <c r="I42" s="37">
        <v>0</v>
      </c>
      <c r="J42" s="37">
        <v>0</v>
      </c>
    </row>
    <row r="43" spans="1:10" ht="12.75" customHeight="1" x14ac:dyDescent="0.3">
      <c r="A43" s="41" t="s">
        <v>241</v>
      </c>
      <c r="B43" s="37">
        <v>0</v>
      </c>
      <c r="C43" s="37">
        <v>0</v>
      </c>
      <c r="D43" s="37">
        <v>0</v>
      </c>
      <c r="E43" s="44">
        <v>0</v>
      </c>
      <c r="F43" s="210">
        <v>0</v>
      </c>
      <c r="G43" s="181"/>
      <c r="H43" s="41" t="s">
        <v>41</v>
      </c>
      <c r="I43" s="37">
        <v>0</v>
      </c>
      <c r="J43" s="37">
        <v>0</v>
      </c>
    </row>
    <row r="44" spans="1:10" ht="12.75" customHeight="1" x14ac:dyDescent="0.3">
      <c r="A44" s="41" t="s">
        <v>42</v>
      </c>
      <c r="B44" s="19">
        <v>506</v>
      </c>
      <c r="C44" s="19">
        <v>6</v>
      </c>
      <c r="D44" s="37">
        <v>0</v>
      </c>
      <c r="E44" s="19">
        <v>500</v>
      </c>
      <c r="F44" s="210">
        <v>145</v>
      </c>
      <c r="G44" s="181"/>
      <c r="H44" s="41" t="s">
        <v>42</v>
      </c>
      <c r="I44" s="37">
        <v>0</v>
      </c>
      <c r="J44" s="37">
        <v>0</v>
      </c>
    </row>
    <row r="45" spans="1:10" ht="12.75" customHeight="1" x14ac:dyDescent="0.3">
      <c r="A45" s="41" t="s">
        <v>242</v>
      </c>
      <c r="B45" s="37">
        <v>0</v>
      </c>
      <c r="C45" s="37">
        <v>0</v>
      </c>
      <c r="D45" s="37">
        <v>0</v>
      </c>
      <c r="E45" s="44">
        <v>0</v>
      </c>
      <c r="F45" s="210">
        <v>0</v>
      </c>
      <c r="G45" s="181"/>
      <c r="H45" s="41" t="s">
        <v>43</v>
      </c>
      <c r="I45" s="37">
        <v>0</v>
      </c>
      <c r="J45" s="37">
        <v>0</v>
      </c>
    </row>
    <row r="46" spans="1:10" ht="12.75" customHeight="1" x14ac:dyDescent="0.3">
      <c r="A46" s="41" t="s">
        <v>44</v>
      </c>
      <c r="B46" s="37">
        <v>4766</v>
      </c>
      <c r="C46" s="37">
        <v>0</v>
      </c>
      <c r="D46" s="37">
        <v>0</v>
      </c>
      <c r="E46" s="37">
        <v>4766</v>
      </c>
      <c r="F46" s="210">
        <v>3152</v>
      </c>
      <c r="G46" s="181"/>
      <c r="H46" s="41" t="s">
        <v>44</v>
      </c>
      <c r="I46" s="37">
        <v>0</v>
      </c>
      <c r="J46" s="37">
        <v>0</v>
      </c>
    </row>
    <row r="47" spans="1:10" ht="12.75" customHeight="1" x14ac:dyDescent="0.3">
      <c r="A47" s="41" t="s">
        <v>45</v>
      </c>
      <c r="B47" s="19">
        <v>235</v>
      </c>
      <c r="C47" s="19">
        <v>25</v>
      </c>
      <c r="D47" s="37">
        <v>0</v>
      </c>
      <c r="E47" s="19">
        <v>209</v>
      </c>
      <c r="F47" s="104">
        <v>78</v>
      </c>
      <c r="G47" s="181"/>
      <c r="H47" s="41" t="s">
        <v>45</v>
      </c>
      <c r="I47" s="37">
        <v>0</v>
      </c>
      <c r="J47" s="37">
        <v>0</v>
      </c>
    </row>
    <row r="48" spans="1:10" ht="18" customHeight="1" x14ac:dyDescent="0.3">
      <c r="A48" s="41" t="s">
        <v>246</v>
      </c>
      <c r="B48" s="37">
        <v>2</v>
      </c>
      <c r="C48" s="37">
        <v>0</v>
      </c>
      <c r="D48" s="37">
        <v>0</v>
      </c>
      <c r="E48" s="44">
        <v>2</v>
      </c>
      <c r="F48" s="210">
        <v>0</v>
      </c>
      <c r="G48" s="181"/>
      <c r="H48" s="41" t="s">
        <v>46</v>
      </c>
      <c r="I48" s="37">
        <v>0</v>
      </c>
      <c r="J48" s="37">
        <v>0</v>
      </c>
    </row>
    <row r="49" spans="1:10" ht="12.75" customHeight="1" x14ac:dyDescent="0.3">
      <c r="A49" s="41" t="s">
        <v>47</v>
      </c>
      <c r="B49" s="19">
        <v>46</v>
      </c>
      <c r="C49" s="37">
        <v>0</v>
      </c>
      <c r="D49" s="37">
        <v>0</v>
      </c>
      <c r="E49" s="19">
        <v>45</v>
      </c>
      <c r="F49" s="104">
        <v>3</v>
      </c>
      <c r="G49" s="181"/>
      <c r="H49" s="41" t="s">
        <v>47</v>
      </c>
      <c r="I49" s="37">
        <v>1</v>
      </c>
      <c r="J49" s="37">
        <v>0</v>
      </c>
    </row>
    <row r="50" spans="1:10" ht="12.75" customHeight="1" x14ac:dyDescent="0.3">
      <c r="A50" s="41" t="s">
        <v>243</v>
      </c>
      <c r="B50" s="37">
        <v>0</v>
      </c>
      <c r="C50" s="37">
        <v>0</v>
      </c>
      <c r="D50" s="37">
        <v>0</v>
      </c>
      <c r="E50" s="44">
        <v>0</v>
      </c>
      <c r="F50" s="210">
        <v>0</v>
      </c>
      <c r="G50" s="181"/>
      <c r="H50" s="41" t="s">
        <v>48</v>
      </c>
      <c r="I50" s="37">
        <v>0</v>
      </c>
      <c r="J50" s="37">
        <v>0</v>
      </c>
    </row>
    <row r="51" spans="1:10" ht="12.75" customHeight="1" x14ac:dyDescent="0.3">
      <c r="A51" s="41" t="s">
        <v>244</v>
      </c>
      <c r="B51" s="37">
        <v>0</v>
      </c>
      <c r="C51" s="37">
        <v>0</v>
      </c>
      <c r="D51" s="37">
        <v>0</v>
      </c>
      <c r="E51" s="44">
        <v>0</v>
      </c>
      <c r="F51" s="210">
        <v>0</v>
      </c>
      <c r="G51" s="181"/>
      <c r="H51" s="41" t="s">
        <v>49</v>
      </c>
      <c r="I51" s="37">
        <v>0</v>
      </c>
      <c r="J51" s="37">
        <v>0</v>
      </c>
    </row>
    <row r="52" spans="1:10" ht="12.75" customHeight="1" x14ac:dyDescent="0.3">
      <c r="A52" s="41" t="s">
        <v>50</v>
      </c>
      <c r="B52" s="19">
        <v>130</v>
      </c>
      <c r="C52" s="37">
        <v>0</v>
      </c>
      <c r="D52" s="37">
        <v>0</v>
      </c>
      <c r="E52" s="19">
        <v>130</v>
      </c>
      <c r="F52" s="210">
        <v>31</v>
      </c>
      <c r="G52" s="181"/>
      <c r="H52" s="41" t="s">
        <v>50</v>
      </c>
      <c r="I52" s="37">
        <v>0</v>
      </c>
      <c r="J52" s="37">
        <v>0</v>
      </c>
    </row>
    <row r="53" spans="1:10" ht="12.75" customHeight="1" x14ac:dyDescent="0.3">
      <c r="A53" s="41" t="s">
        <v>223</v>
      </c>
      <c r="B53" s="37">
        <v>0</v>
      </c>
      <c r="C53" s="37">
        <v>0</v>
      </c>
      <c r="D53" s="37">
        <v>0</v>
      </c>
      <c r="E53" s="44">
        <v>0</v>
      </c>
      <c r="F53" s="210">
        <v>0</v>
      </c>
      <c r="G53" s="181"/>
      <c r="H53" s="41" t="s">
        <v>51</v>
      </c>
      <c r="I53" s="37">
        <v>0</v>
      </c>
      <c r="J53" s="37">
        <v>0</v>
      </c>
    </row>
    <row r="54" spans="1:10" ht="12.75" customHeight="1" x14ac:dyDescent="0.3">
      <c r="A54" s="41" t="s">
        <v>224</v>
      </c>
      <c r="B54" s="37">
        <v>0</v>
      </c>
      <c r="C54" s="37">
        <v>0</v>
      </c>
      <c r="D54" s="37">
        <v>0</v>
      </c>
      <c r="E54" s="44">
        <v>0</v>
      </c>
      <c r="F54" s="210">
        <v>0</v>
      </c>
      <c r="G54" s="181"/>
      <c r="H54" s="41" t="s">
        <v>52</v>
      </c>
      <c r="I54" s="37">
        <v>0</v>
      </c>
      <c r="J54" s="37">
        <v>0</v>
      </c>
    </row>
    <row r="55" spans="1:10" ht="12.75" customHeight="1" x14ac:dyDescent="0.3">
      <c r="A55" s="41" t="s">
        <v>53</v>
      </c>
      <c r="B55" s="19">
        <v>143</v>
      </c>
      <c r="C55" s="19">
        <v>97</v>
      </c>
      <c r="D55" s="37">
        <v>0</v>
      </c>
      <c r="E55" s="19">
        <v>45</v>
      </c>
      <c r="F55" s="210">
        <v>36</v>
      </c>
      <c r="G55" s="181"/>
      <c r="H55" s="41" t="s">
        <v>53</v>
      </c>
      <c r="I55" s="37">
        <v>1</v>
      </c>
      <c r="J55" s="37">
        <v>0</v>
      </c>
    </row>
    <row r="56" spans="1:10" ht="12.75" customHeight="1" x14ac:dyDescent="0.3">
      <c r="A56" s="41" t="s">
        <v>222</v>
      </c>
      <c r="B56" s="37">
        <v>0</v>
      </c>
      <c r="C56" s="37">
        <v>0</v>
      </c>
      <c r="D56" s="37">
        <v>0</v>
      </c>
      <c r="E56" s="44">
        <v>0</v>
      </c>
      <c r="F56" s="210">
        <v>0</v>
      </c>
      <c r="G56" s="181"/>
      <c r="H56" s="41" t="s">
        <v>54</v>
      </c>
      <c r="I56" s="37">
        <v>0</v>
      </c>
      <c r="J56" s="37">
        <v>0</v>
      </c>
    </row>
    <row r="57" spans="1:10" ht="12.75" customHeight="1" x14ac:dyDescent="0.3">
      <c r="A57" s="41" t="s">
        <v>221</v>
      </c>
      <c r="B57" s="37">
        <v>0</v>
      </c>
      <c r="C57" s="37">
        <v>0</v>
      </c>
      <c r="D57" s="37">
        <v>0</v>
      </c>
      <c r="E57" s="44">
        <v>0</v>
      </c>
      <c r="F57" s="210">
        <v>0</v>
      </c>
      <c r="H57" s="41" t="s">
        <v>55</v>
      </c>
      <c r="I57" s="37">
        <v>0</v>
      </c>
      <c r="J57" s="37">
        <v>0</v>
      </c>
    </row>
    <row r="58" spans="1:10" ht="18" customHeight="1" x14ac:dyDescent="0.3">
      <c r="A58" s="41" t="s">
        <v>56</v>
      </c>
      <c r="B58" s="19">
        <v>7740</v>
      </c>
      <c r="C58" s="19">
        <v>138</v>
      </c>
      <c r="D58" s="37">
        <v>0</v>
      </c>
      <c r="E58" s="19">
        <v>7603</v>
      </c>
      <c r="F58" s="104">
        <v>4431</v>
      </c>
      <c r="H58" s="41" t="s">
        <v>56</v>
      </c>
      <c r="I58" s="37">
        <v>0</v>
      </c>
      <c r="J58" s="37">
        <v>0</v>
      </c>
    </row>
    <row r="59" spans="1:10" ht="12.75" customHeight="1" x14ac:dyDescent="0.3">
      <c r="A59" s="41" t="s">
        <v>220</v>
      </c>
      <c r="B59" s="37">
        <v>0</v>
      </c>
      <c r="C59" s="37">
        <v>0</v>
      </c>
      <c r="D59" s="37">
        <v>0</v>
      </c>
      <c r="E59" s="44">
        <v>0</v>
      </c>
      <c r="F59" s="210">
        <v>0</v>
      </c>
      <c r="H59" s="41" t="s">
        <v>57</v>
      </c>
      <c r="I59" s="37">
        <v>0</v>
      </c>
      <c r="J59" s="37">
        <v>0</v>
      </c>
    </row>
    <row r="60" spans="1:10" ht="12.75" customHeight="1" x14ac:dyDescent="0.3">
      <c r="A60" s="41" t="s">
        <v>58</v>
      </c>
      <c r="B60" s="19">
        <v>254</v>
      </c>
      <c r="C60" s="19">
        <v>19</v>
      </c>
      <c r="D60" s="37">
        <v>0</v>
      </c>
      <c r="E60" s="19">
        <v>195</v>
      </c>
      <c r="F60" s="104">
        <v>76</v>
      </c>
      <c r="H60" s="41" t="s">
        <v>58</v>
      </c>
      <c r="I60" s="37">
        <v>40</v>
      </c>
      <c r="J60" s="37">
        <v>0</v>
      </c>
    </row>
    <row r="61" spans="1:10" ht="12.75" customHeight="1" x14ac:dyDescent="0.3">
      <c r="A61" s="42" t="s">
        <v>59</v>
      </c>
      <c r="B61" s="20">
        <v>21</v>
      </c>
      <c r="C61" s="38">
        <v>0</v>
      </c>
      <c r="D61" s="38">
        <v>0</v>
      </c>
      <c r="E61" s="20">
        <v>20</v>
      </c>
      <c r="F61" s="105">
        <v>14</v>
      </c>
      <c r="G61" s="186"/>
      <c r="H61" s="42" t="s">
        <v>59</v>
      </c>
      <c r="I61" s="38">
        <v>1</v>
      </c>
      <c r="J61" s="38">
        <v>0</v>
      </c>
    </row>
    <row r="62" spans="1:10" ht="12.75" customHeight="1" x14ac:dyDescent="0.25">
      <c r="A62" s="124" t="s">
        <v>245</v>
      </c>
      <c r="B62" s="124"/>
      <c r="C62" s="124"/>
      <c r="D62" s="124"/>
      <c r="E62" s="124"/>
      <c r="F62" s="124"/>
      <c r="G62" s="15"/>
      <c r="H62" s="124"/>
      <c r="I62" s="124"/>
      <c r="J62" s="124"/>
    </row>
    <row r="64" spans="1:10" ht="12.75" customHeight="1" x14ac:dyDescent="0.25">
      <c r="A64" s="2" t="s">
        <v>2</v>
      </c>
    </row>
  </sheetData>
  <phoneticPr fontId="0" type="noConversion"/>
  <printOptions horizontalCentered="1"/>
  <pageMargins left="0.25" right="0.25" top="0.25" bottom="0.25" header="0.5" footer="0.5"/>
  <pageSetup scale="8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T63"/>
  <sheetViews>
    <sheetView zoomScale="70" zoomScaleNormal="70" zoomScaleSheetLayoutView="100" workbookViewId="0">
      <selection activeCell="A13" sqref="A13:XFD13"/>
    </sheetView>
  </sheetViews>
  <sheetFormatPr defaultColWidth="9.08984375" defaultRowHeight="12.5" x14ac:dyDescent="0.25"/>
  <cols>
    <col min="1" max="1" width="19.453125" style="2" customWidth="1"/>
    <col min="2" max="2" width="10.453125" style="2" bestFit="1" customWidth="1"/>
    <col min="3" max="3" width="14.7265625" style="2" customWidth="1"/>
    <col min="4" max="4" width="15.90625" style="2" bestFit="1" customWidth="1"/>
    <col min="5" max="5" width="1.6328125" style="146" hidden="1" customWidth="1"/>
    <col min="6" max="6" width="15.1796875" style="144" bestFit="1" customWidth="1"/>
    <col min="7" max="7" width="16.90625" style="2" bestFit="1" customWidth="1"/>
    <col min="8" max="9" width="15.26953125" style="2" bestFit="1" customWidth="1"/>
    <col min="10" max="11" width="13.90625" style="2" bestFit="1" customWidth="1"/>
    <col min="12" max="12" width="9.26953125" style="2" bestFit="1" customWidth="1"/>
    <col min="13" max="13" width="13.90625" style="2" bestFit="1" customWidth="1"/>
    <col min="14" max="14" width="13" style="2" bestFit="1" customWidth="1"/>
    <col min="15" max="15" width="12.453125" style="2" bestFit="1" customWidth="1"/>
    <col min="16" max="16" width="15.26953125" style="2" bestFit="1" customWidth="1"/>
    <col min="17" max="17" width="14.7265625" style="2" bestFit="1" customWidth="1"/>
    <col min="18" max="18" width="13.08984375" style="2" bestFit="1" customWidth="1"/>
    <col min="19" max="19" width="7.6328125" style="2" bestFit="1" customWidth="1"/>
    <col min="20" max="16384" width="9.08984375" style="2"/>
  </cols>
  <sheetData>
    <row r="1" spans="1:20" s="109" customFormat="1" ht="13" x14ac:dyDescent="0.25">
      <c r="A1" s="175" t="s">
        <v>188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</row>
    <row r="2" spans="1:20" s="109" customFormat="1" ht="13" x14ac:dyDescent="0.25">
      <c r="A2" s="175" t="s">
        <v>217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</row>
    <row r="3" spans="1:20" ht="13" customHeight="1" x14ac:dyDescent="0.25">
      <c r="A3" s="175" t="str">
        <f>'3A'!$A$3</f>
        <v>Monthly Average, Fiscal Year 2021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</row>
    <row r="4" spans="1:20" s="201" customFormat="1" ht="20" customHeight="1" x14ac:dyDescent="0.25">
      <c r="A4" s="200" t="str">
        <f>'1B'!$A$4</f>
        <v>ACF-OFA: 09/06/2022</v>
      </c>
      <c r="B4" s="200"/>
      <c r="C4" s="200"/>
      <c r="D4" s="200"/>
      <c r="E4" s="199"/>
      <c r="F4" s="199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</row>
    <row r="5" spans="1:20" s="3" customFormat="1" ht="20" customHeight="1" x14ac:dyDescent="0.3">
      <c r="B5" s="191" t="s">
        <v>105</v>
      </c>
      <c r="C5" s="191"/>
      <c r="D5" s="191"/>
      <c r="E5" s="185"/>
      <c r="G5" s="191" t="s">
        <v>106</v>
      </c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8"/>
    </row>
    <row r="6" spans="1:20" s="3" customFormat="1" ht="39" x14ac:dyDescent="0.3">
      <c r="A6" s="165" t="s">
        <v>0</v>
      </c>
      <c r="B6" s="21" t="s">
        <v>127</v>
      </c>
      <c r="C6" s="21" t="s">
        <v>128</v>
      </c>
      <c r="D6" s="101" t="s">
        <v>131</v>
      </c>
      <c r="E6" s="181"/>
      <c r="F6" s="21" t="str">
        <f>A6</f>
        <v>STATE</v>
      </c>
      <c r="G6" s="167" t="s">
        <v>132</v>
      </c>
      <c r="H6" s="21" t="s">
        <v>129</v>
      </c>
      <c r="I6" s="21" t="s">
        <v>130</v>
      </c>
      <c r="J6" s="21" t="s">
        <v>133</v>
      </c>
      <c r="K6" s="21" t="s">
        <v>134</v>
      </c>
      <c r="L6" s="21" t="s">
        <v>135</v>
      </c>
      <c r="M6" s="21" t="s">
        <v>136</v>
      </c>
      <c r="N6" s="21" t="s">
        <v>137</v>
      </c>
      <c r="O6" s="21" t="s">
        <v>138</v>
      </c>
      <c r="P6" s="21" t="s">
        <v>139</v>
      </c>
      <c r="Q6" s="21" t="s">
        <v>140</v>
      </c>
      <c r="R6" s="21" t="s">
        <v>141</v>
      </c>
      <c r="S6" s="165" t="s">
        <v>256</v>
      </c>
    </row>
    <row r="7" spans="1:20" ht="12.75" customHeight="1" x14ac:dyDescent="0.3">
      <c r="A7" s="33" t="s">
        <v>3</v>
      </c>
      <c r="B7" s="39">
        <f>SUM(B8:B61)</f>
        <v>957556</v>
      </c>
      <c r="C7" s="39">
        <f t="shared" ref="C7:D7" si="0">SUM(C8:C61)</f>
        <v>511143</v>
      </c>
      <c r="D7" s="56">
        <f t="shared" si="0"/>
        <v>172053</v>
      </c>
      <c r="E7" s="181"/>
      <c r="F7" s="183" t="str">
        <f>A7</f>
        <v>United States</v>
      </c>
      <c r="G7" s="39">
        <f t="shared" ref="G7:S7" si="1">SUM(G8:G61)</f>
        <v>142313</v>
      </c>
      <c r="H7" s="39">
        <f t="shared" si="1"/>
        <v>1568</v>
      </c>
      <c r="I7" s="39">
        <f t="shared" si="1"/>
        <v>1054</v>
      </c>
      <c r="J7" s="39">
        <f t="shared" si="1"/>
        <v>1652</v>
      </c>
      <c r="K7" s="39">
        <f t="shared" si="1"/>
        <v>51</v>
      </c>
      <c r="L7" s="39">
        <f t="shared" si="1"/>
        <v>26176</v>
      </c>
      <c r="M7" s="39">
        <f t="shared" si="1"/>
        <v>869</v>
      </c>
      <c r="N7" s="39">
        <f t="shared" si="1"/>
        <v>7378</v>
      </c>
      <c r="O7" s="39">
        <f t="shared" si="1"/>
        <v>1975</v>
      </c>
      <c r="P7" s="39">
        <f t="shared" si="1"/>
        <v>569</v>
      </c>
      <c r="Q7" s="39">
        <f t="shared" si="1"/>
        <v>509</v>
      </c>
      <c r="R7" s="44">
        <f t="shared" si="1"/>
        <v>0</v>
      </c>
      <c r="S7" s="39">
        <f t="shared" si="1"/>
        <v>5692</v>
      </c>
    </row>
    <row r="8" spans="1:20" ht="18" customHeight="1" x14ac:dyDescent="0.3">
      <c r="A8" s="41" t="s">
        <v>7</v>
      </c>
      <c r="B8" s="39">
        <v>6268</v>
      </c>
      <c r="C8" s="39">
        <v>2084</v>
      </c>
      <c r="D8" s="56">
        <v>743</v>
      </c>
      <c r="E8" s="181"/>
      <c r="F8" s="183" t="str">
        <f t="shared" ref="F8:F60" si="2">A8</f>
        <v>Alabama</v>
      </c>
      <c r="G8" s="48">
        <v>644</v>
      </c>
      <c r="H8" s="39">
        <v>2</v>
      </c>
      <c r="I8" s="39">
        <v>46</v>
      </c>
      <c r="J8" s="39">
        <v>33</v>
      </c>
      <c r="K8" s="44">
        <v>0</v>
      </c>
      <c r="L8" s="39">
        <v>9</v>
      </c>
      <c r="M8" s="44">
        <v>0</v>
      </c>
      <c r="N8" s="39">
        <v>16</v>
      </c>
      <c r="O8" s="39">
        <v>28</v>
      </c>
      <c r="P8" s="44">
        <v>0</v>
      </c>
      <c r="Q8" s="39">
        <v>4</v>
      </c>
      <c r="R8" s="44">
        <v>0</v>
      </c>
      <c r="S8" s="39">
        <v>3</v>
      </c>
    </row>
    <row r="9" spans="1:20" ht="12.75" customHeight="1" x14ac:dyDescent="0.3">
      <c r="A9" s="41" t="s">
        <v>8</v>
      </c>
      <c r="B9" s="39">
        <v>1775</v>
      </c>
      <c r="C9" s="39">
        <v>1002</v>
      </c>
      <c r="D9" s="56">
        <v>308</v>
      </c>
      <c r="E9" s="181"/>
      <c r="F9" s="183" t="str">
        <f t="shared" si="2"/>
        <v>Alaska</v>
      </c>
      <c r="G9" s="48">
        <v>266</v>
      </c>
      <c r="H9" s="44">
        <v>0</v>
      </c>
      <c r="I9" s="44">
        <v>1</v>
      </c>
      <c r="J9" s="39">
        <v>2</v>
      </c>
      <c r="K9" s="39">
        <v>6</v>
      </c>
      <c r="L9" s="39">
        <v>62</v>
      </c>
      <c r="M9" s="39">
        <v>22</v>
      </c>
      <c r="N9" s="39">
        <v>12</v>
      </c>
      <c r="O9" s="39">
        <v>1</v>
      </c>
      <c r="P9" s="39">
        <v>2</v>
      </c>
      <c r="Q9" s="39">
        <v>1</v>
      </c>
      <c r="R9" s="44">
        <v>0</v>
      </c>
      <c r="S9" s="44">
        <v>0</v>
      </c>
    </row>
    <row r="10" spans="1:20" ht="12.75" customHeight="1" x14ac:dyDescent="0.3">
      <c r="A10" s="41" t="s">
        <v>9</v>
      </c>
      <c r="B10" s="39">
        <v>6985</v>
      </c>
      <c r="C10" s="39">
        <v>1991</v>
      </c>
      <c r="D10" s="56">
        <v>234</v>
      </c>
      <c r="E10" s="181"/>
      <c r="F10" s="183" t="str">
        <f t="shared" si="2"/>
        <v>Arizona</v>
      </c>
      <c r="G10" s="48">
        <v>230</v>
      </c>
      <c r="H10" s="44">
        <v>0</v>
      </c>
      <c r="I10" s="44">
        <v>0</v>
      </c>
      <c r="J10" s="39">
        <v>1</v>
      </c>
      <c r="K10" s="44">
        <v>0</v>
      </c>
      <c r="L10" s="39">
        <v>2</v>
      </c>
      <c r="M10" s="39">
        <v>2</v>
      </c>
      <c r="N10" s="39">
        <v>2</v>
      </c>
      <c r="O10" s="44">
        <v>0</v>
      </c>
      <c r="P10" s="44">
        <v>0</v>
      </c>
      <c r="Q10" s="39">
        <v>2</v>
      </c>
      <c r="R10" s="44">
        <v>0</v>
      </c>
      <c r="S10" s="44">
        <v>0</v>
      </c>
    </row>
    <row r="11" spans="1:20" ht="12.75" customHeight="1" x14ac:dyDescent="0.3">
      <c r="A11" s="41" t="s">
        <v>10</v>
      </c>
      <c r="B11" s="39">
        <v>1691</v>
      </c>
      <c r="C11" s="39">
        <v>636</v>
      </c>
      <c r="D11" s="56">
        <v>90</v>
      </c>
      <c r="E11" s="181"/>
      <c r="F11" s="183" t="str">
        <f t="shared" si="2"/>
        <v>Arkansas</v>
      </c>
      <c r="G11" s="48">
        <v>78</v>
      </c>
      <c r="H11" s="44">
        <v>0</v>
      </c>
      <c r="I11" s="44">
        <v>2</v>
      </c>
      <c r="J11" s="39">
        <v>1</v>
      </c>
      <c r="K11" s="44">
        <v>0</v>
      </c>
      <c r="L11" s="39">
        <v>6</v>
      </c>
      <c r="M11" s="39">
        <v>2</v>
      </c>
      <c r="N11" s="39">
        <v>4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</row>
    <row r="12" spans="1:20" ht="12.75" customHeight="1" x14ac:dyDescent="0.3">
      <c r="A12" s="41" t="s">
        <v>11</v>
      </c>
      <c r="B12" s="39">
        <v>303353</v>
      </c>
      <c r="C12" s="39">
        <v>188162</v>
      </c>
      <c r="D12" s="56">
        <v>98062</v>
      </c>
      <c r="E12" s="181"/>
      <c r="F12" s="183" t="str">
        <f t="shared" si="2"/>
        <v>California</v>
      </c>
      <c r="G12" s="48">
        <v>75541</v>
      </c>
      <c r="H12" s="39">
        <v>1000</v>
      </c>
      <c r="I12" s="39">
        <v>943</v>
      </c>
      <c r="J12" s="39">
        <v>473</v>
      </c>
      <c r="K12" s="44">
        <v>0</v>
      </c>
      <c r="L12" s="39">
        <v>21725</v>
      </c>
      <c r="M12" s="39">
        <v>278</v>
      </c>
      <c r="N12" s="39">
        <v>4903</v>
      </c>
      <c r="O12" s="39">
        <v>1170</v>
      </c>
      <c r="P12" s="39">
        <v>472</v>
      </c>
      <c r="Q12" s="39">
        <v>102</v>
      </c>
      <c r="R12" s="44">
        <v>0</v>
      </c>
      <c r="S12" s="39">
        <v>4235</v>
      </c>
    </row>
    <row r="13" spans="1:20" ht="12.75" customHeight="1" x14ac:dyDescent="0.3">
      <c r="A13" s="41" t="s">
        <v>12</v>
      </c>
      <c r="B13" s="39">
        <v>11622</v>
      </c>
      <c r="C13" s="39">
        <v>6081</v>
      </c>
      <c r="D13" s="56">
        <v>2694</v>
      </c>
      <c r="E13" s="181"/>
      <c r="F13" s="183" t="str">
        <f t="shared" si="2"/>
        <v>Colorado</v>
      </c>
      <c r="G13" s="48">
        <v>801</v>
      </c>
      <c r="H13" s="39">
        <v>30</v>
      </c>
      <c r="I13" s="44">
        <v>0</v>
      </c>
      <c r="J13" s="39">
        <v>7</v>
      </c>
      <c r="K13" s="44">
        <v>4</v>
      </c>
      <c r="L13" s="39">
        <v>2084</v>
      </c>
      <c r="M13" s="39">
        <v>23</v>
      </c>
      <c r="N13" s="39">
        <v>526</v>
      </c>
      <c r="O13" s="44">
        <v>3</v>
      </c>
      <c r="P13" s="54">
        <v>7</v>
      </c>
      <c r="Q13" s="39">
        <v>28</v>
      </c>
      <c r="R13" s="44">
        <v>0</v>
      </c>
      <c r="S13" s="39">
        <v>80</v>
      </c>
    </row>
    <row r="14" spans="1:20" ht="12.75" customHeight="1" x14ac:dyDescent="0.3">
      <c r="A14" s="41" t="s">
        <v>13</v>
      </c>
      <c r="B14" s="39">
        <v>5713</v>
      </c>
      <c r="C14" s="39">
        <v>2417</v>
      </c>
      <c r="D14" s="56">
        <v>81</v>
      </c>
      <c r="E14" s="181"/>
      <c r="F14" s="183" t="str">
        <f t="shared" si="2"/>
        <v xml:space="preserve">Connecticut </v>
      </c>
      <c r="G14" s="48">
        <v>68</v>
      </c>
      <c r="H14" s="39">
        <v>3</v>
      </c>
      <c r="I14" s="44">
        <v>0</v>
      </c>
      <c r="J14" s="44">
        <v>0</v>
      </c>
      <c r="K14" s="44">
        <v>0</v>
      </c>
      <c r="L14" s="39">
        <v>8</v>
      </c>
      <c r="M14" s="44">
        <v>0</v>
      </c>
      <c r="N14" s="39">
        <v>3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</row>
    <row r="15" spans="1:20" ht="12.75" customHeight="1" x14ac:dyDescent="0.3">
      <c r="A15" s="41" t="s">
        <v>14</v>
      </c>
      <c r="B15" s="39">
        <v>2655</v>
      </c>
      <c r="C15" s="39">
        <v>381</v>
      </c>
      <c r="D15" s="56">
        <v>99</v>
      </c>
      <c r="E15" s="181"/>
      <c r="F15" s="183" t="str">
        <f t="shared" si="2"/>
        <v>Delaware</v>
      </c>
      <c r="G15" s="48">
        <v>99</v>
      </c>
      <c r="H15" s="44">
        <v>0</v>
      </c>
      <c r="I15" s="44">
        <v>0</v>
      </c>
      <c r="J15" s="44">
        <v>0</v>
      </c>
      <c r="K15" s="44">
        <v>0</v>
      </c>
      <c r="L15" s="39">
        <v>1</v>
      </c>
      <c r="M15" s="44">
        <v>0</v>
      </c>
      <c r="N15" s="44">
        <v>0</v>
      </c>
      <c r="O15" s="44">
        <v>0</v>
      </c>
      <c r="P15" s="44">
        <v>0</v>
      </c>
      <c r="Q15" s="44">
        <v>0</v>
      </c>
      <c r="R15" s="44">
        <v>0</v>
      </c>
      <c r="S15" s="44">
        <v>0</v>
      </c>
    </row>
    <row r="16" spans="1:20" ht="12.75" customHeight="1" x14ac:dyDescent="0.3">
      <c r="A16" s="41" t="s">
        <v>76</v>
      </c>
      <c r="B16" s="39">
        <v>6354</v>
      </c>
      <c r="C16" s="39">
        <v>3863</v>
      </c>
      <c r="D16" s="56">
        <v>580</v>
      </c>
      <c r="E16" s="181"/>
      <c r="F16" s="183" t="str">
        <f t="shared" si="2"/>
        <v>District of Col.</v>
      </c>
      <c r="G16" s="48">
        <v>352</v>
      </c>
      <c r="H16" s="44">
        <v>0</v>
      </c>
      <c r="I16" s="44">
        <v>0</v>
      </c>
      <c r="J16" s="39">
        <v>1</v>
      </c>
      <c r="K16" s="39">
        <v>1</v>
      </c>
      <c r="L16" s="44">
        <v>157</v>
      </c>
      <c r="M16" s="44">
        <v>0</v>
      </c>
      <c r="N16" s="54">
        <v>96</v>
      </c>
      <c r="O16" s="44">
        <v>0</v>
      </c>
      <c r="P16" s="44">
        <v>0</v>
      </c>
      <c r="Q16" s="44">
        <v>5</v>
      </c>
      <c r="R16" s="44">
        <v>0</v>
      </c>
      <c r="S16" s="44">
        <v>68</v>
      </c>
    </row>
    <row r="17" spans="1:20" ht="12.75" customHeight="1" x14ac:dyDescent="0.3">
      <c r="A17" s="41" t="s">
        <v>15</v>
      </c>
      <c r="B17" s="39">
        <v>38115</v>
      </c>
      <c r="C17" s="39">
        <v>7945</v>
      </c>
      <c r="D17" s="56">
        <v>274</v>
      </c>
      <c r="E17" s="181"/>
      <c r="F17" s="183" t="str">
        <f t="shared" si="2"/>
        <v>Florida</v>
      </c>
      <c r="G17" s="48">
        <v>160</v>
      </c>
      <c r="H17" s="44">
        <v>16</v>
      </c>
      <c r="I17" s="44">
        <v>0</v>
      </c>
      <c r="J17" s="39">
        <v>1</v>
      </c>
      <c r="K17" s="44">
        <v>0</v>
      </c>
      <c r="L17" s="39">
        <v>68</v>
      </c>
      <c r="M17" s="44">
        <v>0</v>
      </c>
      <c r="N17" s="39">
        <v>33</v>
      </c>
      <c r="O17" s="39">
        <v>24</v>
      </c>
      <c r="P17" s="44">
        <v>0</v>
      </c>
      <c r="Q17" s="44">
        <v>0</v>
      </c>
      <c r="R17" s="44">
        <v>0</v>
      </c>
      <c r="S17" s="39">
        <v>4</v>
      </c>
    </row>
    <row r="18" spans="1:20" ht="18" customHeight="1" x14ac:dyDescent="0.3">
      <c r="A18" s="41" t="s">
        <v>16</v>
      </c>
      <c r="B18" s="39">
        <v>7656</v>
      </c>
      <c r="C18" s="39">
        <v>1386</v>
      </c>
      <c r="D18" s="56">
        <v>64</v>
      </c>
      <c r="E18" s="181"/>
      <c r="F18" s="183" t="str">
        <f t="shared" si="2"/>
        <v>Georgia</v>
      </c>
      <c r="G18" s="48">
        <v>50</v>
      </c>
      <c r="H18" s="44">
        <v>0</v>
      </c>
      <c r="I18" s="44">
        <v>0</v>
      </c>
      <c r="J18" s="39">
        <v>6</v>
      </c>
      <c r="K18" s="44">
        <v>0</v>
      </c>
      <c r="L18" s="39">
        <v>3</v>
      </c>
      <c r="M18" s="39">
        <v>1</v>
      </c>
      <c r="N18" s="39">
        <v>3</v>
      </c>
      <c r="O18" s="39">
        <v>3</v>
      </c>
      <c r="P18" s="44">
        <v>0</v>
      </c>
      <c r="Q18" s="44">
        <v>3</v>
      </c>
      <c r="R18" s="44">
        <v>0</v>
      </c>
      <c r="S18" s="39">
        <v>1</v>
      </c>
    </row>
    <row r="19" spans="1:20" ht="12.75" customHeight="1" x14ac:dyDescent="0.3">
      <c r="A19" s="41" t="s">
        <v>17</v>
      </c>
      <c r="B19" s="39">
        <v>384</v>
      </c>
      <c r="C19" s="39">
        <v>159</v>
      </c>
      <c r="D19" s="56">
        <v>5</v>
      </c>
      <c r="E19" s="181"/>
      <c r="F19" s="183" t="str">
        <f t="shared" si="2"/>
        <v>Guam</v>
      </c>
      <c r="G19" s="48">
        <v>2</v>
      </c>
      <c r="H19" s="44">
        <v>0</v>
      </c>
      <c r="I19" s="44">
        <v>0</v>
      </c>
      <c r="J19" s="39">
        <v>3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5">
        <v>0</v>
      </c>
      <c r="T19" s="45"/>
    </row>
    <row r="20" spans="1:20" ht="12.75" customHeight="1" x14ac:dyDescent="0.3">
      <c r="A20" s="41" t="s">
        <v>18</v>
      </c>
      <c r="B20" s="39">
        <v>6587</v>
      </c>
      <c r="C20" s="39">
        <v>5059</v>
      </c>
      <c r="D20" s="56">
        <v>546</v>
      </c>
      <c r="E20" s="181"/>
      <c r="F20" s="183" t="str">
        <f t="shared" si="2"/>
        <v>Hawaii</v>
      </c>
      <c r="G20" s="48">
        <v>532</v>
      </c>
      <c r="H20" s="39">
        <v>2</v>
      </c>
      <c r="I20" s="39">
        <v>5</v>
      </c>
      <c r="J20" s="39">
        <v>2</v>
      </c>
      <c r="K20" s="44">
        <v>0</v>
      </c>
      <c r="L20" s="39">
        <v>1</v>
      </c>
      <c r="M20" s="44">
        <v>0</v>
      </c>
      <c r="N20" s="39">
        <v>8</v>
      </c>
      <c r="O20" s="39">
        <v>2</v>
      </c>
      <c r="P20" s="44">
        <v>0</v>
      </c>
      <c r="Q20" s="44">
        <v>0</v>
      </c>
      <c r="R20" s="44">
        <v>0</v>
      </c>
      <c r="S20" s="39">
        <v>7</v>
      </c>
    </row>
    <row r="21" spans="1:20" ht="12.75" customHeight="1" x14ac:dyDescent="0.3">
      <c r="A21" s="41" t="s">
        <v>19</v>
      </c>
      <c r="B21" s="39">
        <v>1677</v>
      </c>
      <c r="C21" s="39">
        <v>21</v>
      </c>
      <c r="D21" s="56">
        <v>15</v>
      </c>
      <c r="E21" s="181"/>
      <c r="F21" s="183" t="str">
        <f t="shared" si="2"/>
        <v>Idaho</v>
      </c>
      <c r="G21" s="48">
        <v>5</v>
      </c>
      <c r="H21" s="44">
        <v>0</v>
      </c>
      <c r="I21" s="44">
        <v>0</v>
      </c>
      <c r="J21" s="44">
        <v>0</v>
      </c>
      <c r="K21" s="44">
        <v>0</v>
      </c>
      <c r="L21" s="39">
        <v>9</v>
      </c>
      <c r="M21" s="44">
        <v>6</v>
      </c>
      <c r="N21" s="39">
        <v>3</v>
      </c>
      <c r="O21" s="44">
        <v>1</v>
      </c>
      <c r="P21" s="44">
        <v>0</v>
      </c>
      <c r="Q21" s="44">
        <v>0</v>
      </c>
      <c r="R21" s="44">
        <v>0</v>
      </c>
      <c r="S21" s="39">
        <v>4</v>
      </c>
    </row>
    <row r="22" spans="1:20" ht="12.75" customHeight="1" x14ac:dyDescent="0.3">
      <c r="A22" s="41" t="s">
        <v>20</v>
      </c>
      <c r="B22" s="39">
        <v>10538</v>
      </c>
      <c r="C22" s="39">
        <v>2162</v>
      </c>
      <c r="D22" s="56">
        <v>1217</v>
      </c>
      <c r="E22" s="181"/>
      <c r="F22" s="183" t="str">
        <f t="shared" si="2"/>
        <v>Illinois</v>
      </c>
      <c r="G22" s="48">
        <v>1208</v>
      </c>
      <c r="H22" s="44">
        <v>0</v>
      </c>
      <c r="I22" s="44">
        <v>0</v>
      </c>
      <c r="J22" s="44">
        <v>8</v>
      </c>
      <c r="K22" s="44">
        <v>0</v>
      </c>
      <c r="L22" s="39">
        <v>4</v>
      </c>
      <c r="M22" s="39">
        <v>4</v>
      </c>
      <c r="N22" s="39">
        <v>4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</row>
    <row r="23" spans="1:20" ht="12.75" customHeight="1" x14ac:dyDescent="0.3">
      <c r="A23" s="41" t="s">
        <v>21</v>
      </c>
      <c r="B23" s="39">
        <v>7791</v>
      </c>
      <c r="C23" s="39">
        <v>4082</v>
      </c>
      <c r="D23" s="56">
        <v>513</v>
      </c>
      <c r="E23" s="181"/>
      <c r="F23" s="183" t="str">
        <f t="shared" si="2"/>
        <v>Indiana</v>
      </c>
      <c r="G23" s="48">
        <v>500</v>
      </c>
      <c r="H23" s="44">
        <v>0</v>
      </c>
      <c r="I23" s="44">
        <v>0</v>
      </c>
      <c r="J23" s="44">
        <v>0</v>
      </c>
      <c r="K23" s="44">
        <v>0</v>
      </c>
      <c r="L23" s="39">
        <v>1</v>
      </c>
      <c r="M23" s="44">
        <v>0</v>
      </c>
      <c r="N23" s="44">
        <v>0</v>
      </c>
      <c r="O23" s="44">
        <v>0</v>
      </c>
      <c r="P23" s="44">
        <v>0</v>
      </c>
      <c r="Q23" s="39">
        <v>15</v>
      </c>
      <c r="R23" s="44">
        <v>0</v>
      </c>
      <c r="S23" s="44">
        <v>0</v>
      </c>
    </row>
    <row r="24" spans="1:20" ht="12.75" customHeight="1" x14ac:dyDescent="0.3">
      <c r="A24" s="41" t="s">
        <v>22</v>
      </c>
      <c r="B24" s="39">
        <v>6832</v>
      </c>
      <c r="C24" s="39">
        <v>2781</v>
      </c>
      <c r="D24" s="56">
        <v>366</v>
      </c>
      <c r="E24" s="181"/>
      <c r="F24" s="183" t="str">
        <f t="shared" si="2"/>
        <v>Iowa</v>
      </c>
      <c r="G24" s="48">
        <v>345</v>
      </c>
      <c r="H24" s="39">
        <v>1</v>
      </c>
      <c r="I24" s="39">
        <v>1</v>
      </c>
      <c r="J24" s="44">
        <v>0</v>
      </c>
      <c r="K24" s="44">
        <v>0</v>
      </c>
      <c r="L24" s="39">
        <v>9</v>
      </c>
      <c r="M24" s="39">
        <v>1</v>
      </c>
      <c r="N24" s="39">
        <v>14</v>
      </c>
      <c r="O24" s="44">
        <v>0</v>
      </c>
      <c r="P24" s="39">
        <v>1</v>
      </c>
      <c r="Q24" s="39">
        <v>1</v>
      </c>
      <c r="R24" s="44">
        <v>0</v>
      </c>
      <c r="S24" s="39">
        <v>31</v>
      </c>
    </row>
    <row r="25" spans="1:20" ht="12.75" customHeight="1" x14ac:dyDescent="0.3">
      <c r="A25" s="41" t="s">
        <v>23</v>
      </c>
      <c r="B25" s="39">
        <v>3146</v>
      </c>
      <c r="C25" s="39">
        <v>1433</v>
      </c>
      <c r="D25" s="56">
        <v>412</v>
      </c>
      <c r="E25" s="181"/>
      <c r="F25" s="183" t="str">
        <f t="shared" si="2"/>
        <v>Kansas</v>
      </c>
      <c r="G25" s="48">
        <v>365</v>
      </c>
      <c r="H25" s="44">
        <v>24</v>
      </c>
      <c r="I25" s="44">
        <v>1</v>
      </c>
      <c r="J25" s="44">
        <v>1</v>
      </c>
      <c r="K25" s="44">
        <v>0</v>
      </c>
      <c r="L25" s="39">
        <v>6</v>
      </c>
      <c r="M25" s="44">
        <v>0</v>
      </c>
      <c r="N25" s="39">
        <v>31</v>
      </c>
      <c r="O25" s="44">
        <v>0</v>
      </c>
      <c r="P25" s="44">
        <v>1</v>
      </c>
      <c r="Q25" s="39">
        <v>4</v>
      </c>
      <c r="R25" s="44">
        <v>0</v>
      </c>
      <c r="S25" s="44">
        <v>1</v>
      </c>
    </row>
    <row r="26" spans="1:20" ht="12.75" customHeight="1" x14ac:dyDescent="0.3">
      <c r="A26" s="41" t="s">
        <v>24</v>
      </c>
      <c r="B26" s="39">
        <v>13136</v>
      </c>
      <c r="C26" s="39">
        <v>2948</v>
      </c>
      <c r="D26" s="56">
        <v>611</v>
      </c>
      <c r="E26" s="181"/>
      <c r="F26" s="183" t="str">
        <f t="shared" si="2"/>
        <v>Kentucky</v>
      </c>
      <c r="G26" s="48">
        <v>426</v>
      </c>
      <c r="H26" s="39">
        <v>95</v>
      </c>
      <c r="I26" s="44">
        <v>0</v>
      </c>
      <c r="J26" s="39">
        <v>11</v>
      </c>
      <c r="K26" s="44">
        <v>0</v>
      </c>
      <c r="L26" s="39">
        <v>4</v>
      </c>
      <c r="M26" s="39">
        <v>56</v>
      </c>
      <c r="N26" s="39">
        <v>38</v>
      </c>
      <c r="O26" s="39">
        <v>229</v>
      </c>
      <c r="P26" s="39">
        <v>16</v>
      </c>
      <c r="Q26" s="39">
        <v>17</v>
      </c>
      <c r="R26" s="44">
        <v>0</v>
      </c>
      <c r="S26" s="39">
        <v>1</v>
      </c>
    </row>
    <row r="27" spans="1:20" ht="12.75" customHeight="1" x14ac:dyDescent="0.3">
      <c r="A27" s="41" t="s">
        <v>25</v>
      </c>
      <c r="B27" s="39">
        <v>3358</v>
      </c>
      <c r="C27" s="39">
        <v>1121</v>
      </c>
      <c r="D27" s="56">
        <v>4</v>
      </c>
      <c r="E27" s="181"/>
      <c r="F27" s="183" t="str">
        <f t="shared" si="2"/>
        <v>Louisiana</v>
      </c>
      <c r="G27" s="48">
        <v>1</v>
      </c>
      <c r="H27" s="44">
        <v>0</v>
      </c>
      <c r="I27" s="44">
        <v>2</v>
      </c>
      <c r="J27" s="44">
        <v>0</v>
      </c>
      <c r="K27" s="44">
        <v>0</v>
      </c>
      <c r="L27" s="39">
        <v>1</v>
      </c>
      <c r="M27" s="44">
        <v>0</v>
      </c>
      <c r="N27" s="39">
        <v>1</v>
      </c>
      <c r="O27" s="44">
        <v>1</v>
      </c>
      <c r="P27" s="44">
        <v>0</v>
      </c>
      <c r="Q27" s="44">
        <v>0</v>
      </c>
      <c r="R27" s="44">
        <v>0</v>
      </c>
      <c r="S27" s="44">
        <v>0</v>
      </c>
    </row>
    <row r="28" spans="1:20" ht="18" customHeight="1" x14ac:dyDescent="0.3">
      <c r="A28" s="41" t="s">
        <v>26</v>
      </c>
      <c r="B28" s="39">
        <v>11520</v>
      </c>
      <c r="C28" s="39">
        <v>10106</v>
      </c>
      <c r="D28" s="56">
        <v>8058</v>
      </c>
      <c r="E28" s="181"/>
      <c r="F28" s="183" t="str">
        <f t="shared" si="2"/>
        <v>Maine</v>
      </c>
      <c r="G28" s="48">
        <v>8012</v>
      </c>
      <c r="H28" s="44">
        <v>0</v>
      </c>
      <c r="I28" s="44">
        <v>0</v>
      </c>
      <c r="J28" s="39">
        <v>11</v>
      </c>
      <c r="K28" s="44">
        <v>0</v>
      </c>
      <c r="L28" s="39">
        <v>196</v>
      </c>
      <c r="M28" s="39">
        <v>2</v>
      </c>
      <c r="N28" s="39">
        <v>43</v>
      </c>
      <c r="O28" s="39">
        <v>13</v>
      </c>
      <c r="P28" s="39">
        <v>5</v>
      </c>
      <c r="Q28" s="39">
        <v>3</v>
      </c>
      <c r="R28" s="44">
        <v>0</v>
      </c>
      <c r="S28" s="44">
        <v>0</v>
      </c>
    </row>
    <row r="29" spans="1:20" ht="12.75" customHeight="1" x14ac:dyDescent="0.3">
      <c r="A29" s="41" t="s">
        <v>27</v>
      </c>
      <c r="B29" s="39">
        <v>23028</v>
      </c>
      <c r="C29" s="39">
        <v>16449</v>
      </c>
      <c r="D29" s="56">
        <v>547</v>
      </c>
      <c r="E29" s="181"/>
      <c r="F29" s="183" t="str">
        <f t="shared" si="2"/>
        <v>Maryland</v>
      </c>
      <c r="G29" s="48">
        <v>218</v>
      </c>
      <c r="H29" s="44">
        <v>0</v>
      </c>
      <c r="I29" s="44">
        <v>0</v>
      </c>
      <c r="J29" s="39">
        <v>9</v>
      </c>
      <c r="K29" s="44">
        <v>0</v>
      </c>
      <c r="L29" s="39">
        <v>78</v>
      </c>
      <c r="M29" s="39">
        <v>118</v>
      </c>
      <c r="N29" s="39">
        <v>124</v>
      </c>
      <c r="O29" s="39">
        <v>65</v>
      </c>
      <c r="P29" s="44">
        <v>0</v>
      </c>
      <c r="Q29" s="39">
        <v>69</v>
      </c>
      <c r="R29" s="44">
        <v>0</v>
      </c>
      <c r="S29" s="44">
        <v>0</v>
      </c>
    </row>
    <row r="30" spans="1:20" ht="12.75" customHeight="1" x14ac:dyDescent="0.3">
      <c r="A30" s="41" t="s">
        <v>28</v>
      </c>
      <c r="B30" s="39">
        <v>40936</v>
      </c>
      <c r="C30" s="39">
        <v>29913</v>
      </c>
      <c r="D30" s="56">
        <v>16094</v>
      </c>
      <c r="E30" s="181"/>
      <c r="F30" s="183" t="str">
        <f t="shared" si="2"/>
        <v>Massachusetts</v>
      </c>
      <c r="G30" s="48">
        <v>16060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39">
        <v>47</v>
      </c>
      <c r="R30" s="44">
        <v>0</v>
      </c>
      <c r="S30" s="44">
        <v>0</v>
      </c>
    </row>
    <row r="31" spans="1:20" ht="12.75" customHeight="1" x14ac:dyDescent="0.3">
      <c r="A31" s="41" t="s">
        <v>29</v>
      </c>
      <c r="B31" s="39">
        <v>9372</v>
      </c>
      <c r="C31" s="39">
        <v>2842</v>
      </c>
      <c r="D31" s="56">
        <v>688</v>
      </c>
      <c r="E31" s="181"/>
      <c r="F31" s="183" t="str">
        <f t="shared" si="2"/>
        <v>Michigan</v>
      </c>
      <c r="G31" s="48">
        <v>516</v>
      </c>
      <c r="H31" s="39">
        <v>3</v>
      </c>
      <c r="I31" s="39">
        <v>7</v>
      </c>
      <c r="J31" s="39">
        <v>7</v>
      </c>
      <c r="K31" s="44">
        <v>0</v>
      </c>
      <c r="L31" s="39">
        <v>187</v>
      </c>
      <c r="M31" s="39">
        <v>3</v>
      </c>
      <c r="N31" s="39">
        <v>60</v>
      </c>
      <c r="O31" s="39">
        <v>11</v>
      </c>
      <c r="P31" s="44">
        <v>6</v>
      </c>
      <c r="Q31" s="39">
        <v>11</v>
      </c>
      <c r="R31" s="44">
        <v>0</v>
      </c>
      <c r="S31" s="39">
        <v>75</v>
      </c>
    </row>
    <row r="32" spans="1:20" ht="12.75" customHeight="1" x14ac:dyDescent="0.3">
      <c r="A32" s="41" t="s">
        <v>30</v>
      </c>
      <c r="B32" s="39">
        <v>19250</v>
      </c>
      <c r="C32" s="39">
        <v>10579</v>
      </c>
      <c r="D32" s="56">
        <v>1581</v>
      </c>
      <c r="E32" s="181"/>
      <c r="F32" s="183" t="str">
        <f t="shared" si="2"/>
        <v>Minnesota</v>
      </c>
      <c r="G32" s="48">
        <v>1421</v>
      </c>
      <c r="H32" s="44">
        <v>0</v>
      </c>
      <c r="I32" s="39">
        <v>1</v>
      </c>
      <c r="J32" s="39">
        <v>3</v>
      </c>
      <c r="K32" s="44">
        <v>0</v>
      </c>
      <c r="L32" s="39">
        <v>50</v>
      </c>
      <c r="M32" s="39">
        <v>3</v>
      </c>
      <c r="N32" s="39">
        <v>105</v>
      </c>
      <c r="O32" s="39">
        <v>7</v>
      </c>
      <c r="P32" s="44">
        <v>0</v>
      </c>
      <c r="Q32" s="39">
        <v>59</v>
      </c>
      <c r="R32" s="44">
        <v>0</v>
      </c>
      <c r="S32" s="39">
        <v>191</v>
      </c>
    </row>
    <row r="33" spans="1:19" ht="12.75" customHeight="1" x14ac:dyDescent="0.3">
      <c r="A33" s="41" t="s">
        <v>31</v>
      </c>
      <c r="B33" s="39">
        <v>1682</v>
      </c>
      <c r="C33" s="39">
        <v>169</v>
      </c>
      <c r="D33" s="56">
        <v>71</v>
      </c>
      <c r="E33" s="181"/>
      <c r="F33" s="183" t="str">
        <f t="shared" si="2"/>
        <v>Mississippi</v>
      </c>
      <c r="G33" s="48">
        <v>42</v>
      </c>
      <c r="H33" s="44">
        <v>0</v>
      </c>
      <c r="I33" s="44">
        <v>0</v>
      </c>
      <c r="J33" s="39">
        <v>12</v>
      </c>
      <c r="K33" s="44">
        <v>0</v>
      </c>
      <c r="L33" s="39">
        <v>3</v>
      </c>
      <c r="M33" s="39">
        <v>8</v>
      </c>
      <c r="N33" s="39">
        <v>11</v>
      </c>
      <c r="O33" s="44">
        <v>0</v>
      </c>
      <c r="P33" s="44">
        <v>0</v>
      </c>
      <c r="Q33" s="39">
        <v>1</v>
      </c>
      <c r="R33" s="44">
        <v>0</v>
      </c>
      <c r="S33" s="44">
        <v>0</v>
      </c>
    </row>
    <row r="34" spans="1:19" ht="12.75" customHeight="1" x14ac:dyDescent="0.3">
      <c r="A34" s="41" t="s">
        <v>32</v>
      </c>
      <c r="B34" s="39">
        <v>7620</v>
      </c>
      <c r="C34" s="39">
        <v>3799</v>
      </c>
      <c r="D34" s="56">
        <v>651</v>
      </c>
      <c r="E34" s="181"/>
      <c r="F34" s="183" t="str">
        <f t="shared" si="2"/>
        <v>Missouri</v>
      </c>
      <c r="G34" s="48">
        <v>575</v>
      </c>
      <c r="H34" s="39">
        <v>1</v>
      </c>
      <c r="I34" s="39">
        <v>1</v>
      </c>
      <c r="J34" s="39">
        <v>6</v>
      </c>
      <c r="K34" s="44">
        <v>0</v>
      </c>
      <c r="L34" s="39">
        <v>53</v>
      </c>
      <c r="M34" s="39">
        <v>2</v>
      </c>
      <c r="N34" s="39">
        <v>42</v>
      </c>
      <c r="O34" s="39">
        <v>2</v>
      </c>
      <c r="P34" s="44">
        <v>0</v>
      </c>
      <c r="Q34" s="39">
        <v>8</v>
      </c>
      <c r="R34" s="44">
        <v>0</v>
      </c>
      <c r="S34" s="39">
        <v>107</v>
      </c>
    </row>
    <row r="35" spans="1:19" ht="12.75" customHeight="1" x14ac:dyDescent="0.3">
      <c r="A35" s="41" t="s">
        <v>33</v>
      </c>
      <c r="B35" s="39">
        <v>2180</v>
      </c>
      <c r="C35" s="39">
        <v>626</v>
      </c>
      <c r="D35" s="56">
        <v>228</v>
      </c>
      <c r="E35" s="181"/>
      <c r="F35" s="183" t="str">
        <f t="shared" si="2"/>
        <v>Montana</v>
      </c>
      <c r="G35" s="48">
        <v>154</v>
      </c>
      <c r="H35" s="44">
        <v>2</v>
      </c>
      <c r="I35" s="44">
        <v>3</v>
      </c>
      <c r="J35" s="39">
        <v>71</v>
      </c>
      <c r="K35" s="44">
        <v>0</v>
      </c>
      <c r="L35" s="39">
        <v>15</v>
      </c>
      <c r="M35" s="39">
        <v>2</v>
      </c>
      <c r="N35" s="39">
        <v>27</v>
      </c>
      <c r="O35" s="44">
        <v>0</v>
      </c>
      <c r="P35" s="39">
        <v>1</v>
      </c>
      <c r="Q35" s="39">
        <v>1</v>
      </c>
      <c r="R35" s="44">
        <v>0</v>
      </c>
      <c r="S35" s="44">
        <v>0</v>
      </c>
    </row>
    <row r="36" spans="1:19" ht="12.75" customHeight="1" x14ac:dyDescent="0.3">
      <c r="A36" s="41" t="s">
        <v>34</v>
      </c>
      <c r="B36" s="39">
        <v>3900</v>
      </c>
      <c r="C36" s="39">
        <v>1155</v>
      </c>
      <c r="D36" s="56">
        <v>109</v>
      </c>
      <c r="E36" s="181"/>
      <c r="F36" s="183" t="str">
        <f t="shared" si="2"/>
        <v>Nebraska</v>
      </c>
      <c r="G36" s="48">
        <v>107</v>
      </c>
      <c r="H36" s="44">
        <v>0</v>
      </c>
      <c r="I36" s="44">
        <v>0</v>
      </c>
      <c r="J36" s="39">
        <v>1</v>
      </c>
      <c r="K36" s="44">
        <v>1</v>
      </c>
      <c r="L36" s="39">
        <v>1</v>
      </c>
      <c r="M36" s="44">
        <v>0</v>
      </c>
      <c r="N36" s="39">
        <v>1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</row>
    <row r="37" spans="1:19" ht="12.75" customHeight="1" x14ac:dyDescent="0.3">
      <c r="A37" s="41" t="s">
        <v>35</v>
      </c>
      <c r="B37" s="39">
        <v>5728</v>
      </c>
      <c r="C37" s="39">
        <v>2833</v>
      </c>
      <c r="D37" s="56">
        <v>647</v>
      </c>
      <c r="E37" s="181"/>
      <c r="F37" s="183" t="str">
        <f t="shared" si="2"/>
        <v>Nevada</v>
      </c>
      <c r="G37" s="48">
        <v>635</v>
      </c>
      <c r="H37" s="44">
        <v>0</v>
      </c>
      <c r="I37" s="44">
        <v>0</v>
      </c>
      <c r="J37" s="39">
        <v>2</v>
      </c>
      <c r="K37" s="44">
        <v>0</v>
      </c>
      <c r="L37" s="39">
        <v>4</v>
      </c>
      <c r="M37" s="39">
        <v>3</v>
      </c>
      <c r="N37" s="39">
        <v>9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</row>
    <row r="38" spans="1:19" ht="18" customHeight="1" x14ac:dyDescent="0.3">
      <c r="A38" s="41" t="s">
        <v>36</v>
      </c>
      <c r="B38" s="39">
        <v>4201</v>
      </c>
      <c r="C38" s="39">
        <v>2110</v>
      </c>
      <c r="D38" s="56">
        <v>1241</v>
      </c>
      <c r="E38" s="181"/>
      <c r="F38" s="183" t="str">
        <f t="shared" si="2"/>
        <v>New Hampshire</v>
      </c>
      <c r="G38" s="48">
        <v>1176</v>
      </c>
      <c r="H38" s="44">
        <v>0</v>
      </c>
      <c r="I38" s="44">
        <v>0</v>
      </c>
      <c r="J38" s="39">
        <v>2</v>
      </c>
      <c r="K38" s="39">
        <v>4</v>
      </c>
      <c r="L38" s="39">
        <v>65</v>
      </c>
      <c r="M38" s="39">
        <v>49</v>
      </c>
      <c r="N38" s="39">
        <v>27</v>
      </c>
      <c r="O38" s="39">
        <v>8</v>
      </c>
      <c r="P38" s="44">
        <v>0</v>
      </c>
      <c r="Q38" s="39">
        <v>4</v>
      </c>
      <c r="R38" s="44">
        <v>0</v>
      </c>
      <c r="S38" s="44">
        <v>0</v>
      </c>
    </row>
    <row r="39" spans="1:19" ht="12.75" customHeight="1" x14ac:dyDescent="0.3">
      <c r="A39" s="41" t="s">
        <v>37</v>
      </c>
      <c r="B39" s="39">
        <v>8923</v>
      </c>
      <c r="C39" s="39">
        <v>5416</v>
      </c>
      <c r="D39" s="56">
        <v>234</v>
      </c>
      <c r="E39" s="181"/>
      <c r="F39" s="183" t="str">
        <f t="shared" si="2"/>
        <v>New Jersey</v>
      </c>
      <c r="G39" s="48">
        <v>147</v>
      </c>
      <c r="H39" s="44">
        <v>0</v>
      </c>
      <c r="I39" s="44">
        <v>0</v>
      </c>
      <c r="J39" s="39">
        <v>21</v>
      </c>
      <c r="K39" s="44">
        <v>0</v>
      </c>
      <c r="L39" s="39">
        <v>2</v>
      </c>
      <c r="M39" s="44">
        <v>0</v>
      </c>
      <c r="N39" s="39">
        <v>71</v>
      </c>
      <c r="O39" s="39">
        <v>20</v>
      </c>
      <c r="P39" s="39">
        <v>2</v>
      </c>
      <c r="Q39" s="44">
        <v>0</v>
      </c>
      <c r="R39" s="44">
        <v>0</v>
      </c>
      <c r="S39" s="44">
        <v>0</v>
      </c>
    </row>
    <row r="40" spans="1:19" ht="12.75" customHeight="1" x14ac:dyDescent="0.3">
      <c r="A40" s="41" t="s">
        <v>38</v>
      </c>
      <c r="B40" s="39">
        <v>11574</v>
      </c>
      <c r="C40" s="39">
        <v>7006</v>
      </c>
      <c r="D40" s="56">
        <v>502</v>
      </c>
      <c r="E40" s="181"/>
      <c r="F40" s="183" t="str">
        <f t="shared" si="2"/>
        <v>New Mexico</v>
      </c>
      <c r="G40" s="48">
        <v>376</v>
      </c>
      <c r="H40" s="44">
        <v>25</v>
      </c>
      <c r="I40" s="44">
        <v>1</v>
      </c>
      <c r="J40" s="39">
        <v>5</v>
      </c>
      <c r="K40" s="44">
        <v>0</v>
      </c>
      <c r="L40" s="39">
        <v>54</v>
      </c>
      <c r="M40" s="44">
        <v>0</v>
      </c>
      <c r="N40" s="39">
        <v>33</v>
      </c>
      <c r="O40" s="39">
        <v>5</v>
      </c>
      <c r="P40" s="44">
        <v>0</v>
      </c>
      <c r="Q40" s="44">
        <v>0</v>
      </c>
      <c r="R40" s="44">
        <v>0</v>
      </c>
      <c r="S40" s="44">
        <v>0</v>
      </c>
    </row>
    <row r="41" spans="1:19" ht="12.75" customHeight="1" x14ac:dyDescent="0.3">
      <c r="A41" s="41" t="s">
        <v>39</v>
      </c>
      <c r="B41" s="39">
        <v>108337</v>
      </c>
      <c r="C41" s="39">
        <v>71423</v>
      </c>
      <c r="D41" s="56">
        <v>7379</v>
      </c>
      <c r="E41" s="181"/>
      <c r="F41" s="183" t="str">
        <f t="shared" si="2"/>
        <v>New York</v>
      </c>
      <c r="G41" s="48">
        <v>7276</v>
      </c>
      <c r="H41" s="39">
        <v>90</v>
      </c>
      <c r="I41" s="44">
        <v>0</v>
      </c>
      <c r="J41" s="39">
        <v>0</v>
      </c>
      <c r="K41" s="44">
        <v>0</v>
      </c>
      <c r="L41" s="39">
        <v>6</v>
      </c>
      <c r="M41" s="44">
        <v>0</v>
      </c>
      <c r="N41" s="39">
        <v>59</v>
      </c>
      <c r="O41" s="44">
        <v>0</v>
      </c>
      <c r="P41" s="44">
        <v>14</v>
      </c>
      <c r="Q41" s="44">
        <v>0</v>
      </c>
      <c r="R41" s="44">
        <v>0</v>
      </c>
      <c r="S41" s="44">
        <v>0</v>
      </c>
    </row>
    <row r="42" spans="1:19" ht="12.75" customHeight="1" x14ac:dyDescent="0.3">
      <c r="A42" s="41" t="s">
        <v>40</v>
      </c>
      <c r="B42" s="39">
        <v>13571</v>
      </c>
      <c r="C42" s="39">
        <v>3887</v>
      </c>
      <c r="D42" s="56">
        <v>197</v>
      </c>
      <c r="E42" s="181"/>
      <c r="F42" s="183" t="str">
        <f t="shared" si="2"/>
        <v>North Carolina</v>
      </c>
      <c r="G42" s="48">
        <v>106</v>
      </c>
      <c r="H42" s="44">
        <v>0</v>
      </c>
      <c r="I42" s="44">
        <v>0</v>
      </c>
      <c r="J42" s="39">
        <v>22</v>
      </c>
      <c r="K42" s="44">
        <v>0</v>
      </c>
      <c r="L42" s="39">
        <v>74</v>
      </c>
      <c r="M42" s="39">
        <v>5</v>
      </c>
      <c r="N42" s="39">
        <v>23</v>
      </c>
      <c r="O42" s="44">
        <v>0</v>
      </c>
      <c r="P42" s="44">
        <v>1</v>
      </c>
      <c r="Q42" s="44">
        <v>0</v>
      </c>
      <c r="R42" s="44">
        <v>0</v>
      </c>
      <c r="S42" s="44">
        <v>0</v>
      </c>
    </row>
    <row r="43" spans="1:19" ht="12.75" customHeight="1" x14ac:dyDescent="0.3">
      <c r="A43" s="41" t="s">
        <v>41</v>
      </c>
      <c r="B43" s="39">
        <v>1055</v>
      </c>
      <c r="C43" s="39">
        <v>544</v>
      </c>
      <c r="D43" s="56">
        <v>46</v>
      </c>
      <c r="E43" s="181"/>
      <c r="F43" s="183" t="str">
        <f t="shared" si="2"/>
        <v>North Dakota</v>
      </c>
      <c r="G43" s="48">
        <v>34</v>
      </c>
      <c r="H43" s="44">
        <v>0</v>
      </c>
      <c r="I43" s="44">
        <v>0</v>
      </c>
      <c r="J43" s="39">
        <v>6</v>
      </c>
      <c r="K43" s="44">
        <v>0</v>
      </c>
      <c r="L43" s="39">
        <v>2</v>
      </c>
      <c r="M43" s="44">
        <v>0</v>
      </c>
      <c r="N43" s="39">
        <v>11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</row>
    <row r="44" spans="1:19" ht="12.75" customHeight="1" x14ac:dyDescent="0.3">
      <c r="A44" s="41" t="s">
        <v>42</v>
      </c>
      <c r="B44" s="39">
        <v>48056</v>
      </c>
      <c r="C44" s="39">
        <v>6132</v>
      </c>
      <c r="D44" s="56">
        <v>1933</v>
      </c>
      <c r="E44" s="181"/>
      <c r="F44" s="183" t="str">
        <f t="shared" si="2"/>
        <v>Ohio</v>
      </c>
      <c r="G44" s="48">
        <v>1113</v>
      </c>
      <c r="H44" s="44">
        <v>0</v>
      </c>
      <c r="I44" s="39">
        <v>19</v>
      </c>
      <c r="J44" s="39">
        <v>509</v>
      </c>
      <c r="K44" s="44">
        <v>32</v>
      </c>
      <c r="L44" s="39">
        <v>153</v>
      </c>
      <c r="M44" s="39">
        <v>20</v>
      </c>
      <c r="N44" s="39">
        <v>281</v>
      </c>
      <c r="O44" s="39">
        <v>157</v>
      </c>
      <c r="P44" s="44">
        <v>1</v>
      </c>
      <c r="Q44" s="39">
        <v>24</v>
      </c>
      <c r="R44" s="44">
        <v>0</v>
      </c>
      <c r="S44" s="39">
        <v>298</v>
      </c>
    </row>
    <row r="45" spans="1:19" ht="12.75" customHeight="1" x14ac:dyDescent="0.3">
      <c r="A45" s="41" t="s">
        <v>43</v>
      </c>
      <c r="B45" s="39">
        <v>5020</v>
      </c>
      <c r="C45" s="39">
        <v>1419</v>
      </c>
      <c r="D45" s="56">
        <v>212</v>
      </c>
      <c r="E45" s="181"/>
      <c r="F45" s="183" t="str">
        <f t="shared" si="2"/>
        <v>Oklahoma</v>
      </c>
      <c r="G45" s="48">
        <v>98</v>
      </c>
      <c r="H45" s="44">
        <v>0</v>
      </c>
      <c r="I45" s="44">
        <v>0</v>
      </c>
      <c r="J45" s="39">
        <v>14</v>
      </c>
      <c r="K45" s="44">
        <v>0</v>
      </c>
      <c r="L45" s="39">
        <v>34</v>
      </c>
      <c r="M45" s="39">
        <v>7</v>
      </c>
      <c r="N45" s="39">
        <v>76</v>
      </c>
      <c r="O45" s="44">
        <v>0</v>
      </c>
      <c r="P45" s="44">
        <v>0</v>
      </c>
      <c r="Q45" s="39">
        <v>2</v>
      </c>
      <c r="R45" s="44">
        <v>0</v>
      </c>
      <c r="S45" s="44">
        <v>0</v>
      </c>
    </row>
    <row r="46" spans="1:19" ht="12.75" customHeight="1" x14ac:dyDescent="0.3">
      <c r="A46" s="41" t="s">
        <v>44</v>
      </c>
      <c r="B46" s="39">
        <v>27773</v>
      </c>
      <c r="C46" s="39">
        <v>25364</v>
      </c>
      <c r="D46" s="56">
        <v>8543</v>
      </c>
      <c r="E46" s="181"/>
      <c r="F46" s="183" t="str">
        <f t="shared" si="2"/>
        <v>Oregon</v>
      </c>
      <c r="G46" s="48">
        <v>8520</v>
      </c>
      <c r="H46" s="44">
        <v>1</v>
      </c>
      <c r="I46" s="44">
        <v>2</v>
      </c>
      <c r="J46" s="39">
        <v>2</v>
      </c>
      <c r="K46" s="44">
        <v>0</v>
      </c>
      <c r="L46" s="39">
        <v>12</v>
      </c>
      <c r="M46" s="44">
        <v>0</v>
      </c>
      <c r="N46" s="39">
        <v>9</v>
      </c>
      <c r="O46" s="44">
        <v>0</v>
      </c>
      <c r="P46" s="44">
        <v>0</v>
      </c>
      <c r="Q46" s="39">
        <v>2</v>
      </c>
      <c r="R46" s="44">
        <v>0</v>
      </c>
      <c r="S46" s="39">
        <v>15</v>
      </c>
    </row>
    <row r="47" spans="1:19" ht="12.75" customHeight="1" x14ac:dyDescent="0.3">
      <c r="A47" s="41" t="s">
        <v>45</v>
      </c>
      <c r="B47" s="39">
        <v>27157</v>
      </c>
      <c r="C47" s="39">
        <v>13552</v>
      </c>
      <c r="D47" s="56">
        <v>1537</v>
      </c>
      <c r="E47" s="181"/>
      <c r="F47" s="183" t="str">
        <f t="shared" si="2"/>
        <v>Pennsylvania</v>
      </c>
      <c r="G47" s="48">
        <v>1307</v>
      </c>
      <c r="H47" s="44">
        <v>0</v>
      </c>
      <c r="I47" s="44">
        <v>14</v>
      </c>
      <c r="J47" s="44">
        <v>0</v>
      </c>
      <c r="K47" s="44">
        <v>0</v>
      </c>
      <c r="L47" s="39">
        <v>88</v>
      </c>
      <c r="M47" s="39">
        <v>93</v>
      </c>
      <c r="N47" s="39">
        <v>121</v>
      </c>
      <c r="O47" s="39">
        <v>43</v>
      </c>
      <c r="P47" s="44">
        <v>0</v>
      </c>
      <c r="Q47" s="39">
        <v>14</v>
      </c>
      <c r="R47" s="44">
        <v>0</v>
      </c>
      <c r="S47" s="44">
        <v>14</v>
      </c>
    </row>
    <row r="48" spans="1:19" ht="18" customHeight="1" x14ac:dyDescent="0.3">
      <c r="A48" s="41" t="s">
        <v>46</v>
      </c>
      <c r="B48" s="39">
        <v>4435</v>
      </c>
      <c r="C48" s="39">
        <v>3944</v>
      </c>
      <c r="D48" s="56">
        <v>37</v>
      </c>
      <c r="E48" s="181"/>
      <c r="F48" s="183" t="str">
        <f t="shared" si="2"/>
        <v>Puerto Rico</v>
      </c>
      <c r="G48" s="48">
        <v>12</v>
      </c>
      <c r="H48" s="39">
        <v>2</v>
      </c>
      <c r="I48" s="44">
        <v>0</v>
      </c>
      <c r="J48" s="39">
        <v>4</v>
      </c>
      <c r="K48" s="44">
        <v>0</v>
      </c>
      <c r="L48" s="39">
        <v>2</v>
      </c>
      <c r="M48" s="39">
        <v>2</v>
      </c>
      <c r="N48" s="39">
        <v>16</v>
      </c>
      <c r="O48" s="44">
        <v>0</v>
      </c>
      <c r="P48" s="44">
        <v>0</v>
      </c>
      <c r="Q48" s="44">
        <v>2</v>
      </c>
      <c r="R48" s="44">
        <v>0</v>
      </c>
      <c r="S48" s="44">
        <v>0</v>
      </c>
    </row>
    <row r="49" spans="1:19" ht="12.75" customHeight="1" x14ac:dyDescent="0.3">
      <c r="A49" s="41" t="s">
        <v>47</v>
      </c>
      <c r="B49" s="39">
        <v>2305</v>
      </c>
      <c r="C49" s="39">
        <v>1450</v>
      </c>
      <c r="D49" s="56">
        <v>95</v>
      </c>
      <c r="E49" s="181"/>
      <c r="F49" s="183" t="str">
        <f t="shared" si="2"/>
        <v>Rhode Island</v>
      </c>
      <c r="G49" s="48">
        <v>73</v>
      </c>
      <c r="H49" s="44">
        <v>0</v>
      </c>
      <c r="I49" s="44">
        <v>0</v>
      </c>
      <c r="J49" s="44">
        <v>0</v>
      </c>
      <c r="K49" s="44">
        <v>0</v>
      </c>
      <c r="L49" s="39">
        <v>37</v>
      </c>
      <c r="M49" s="44">
        <v>0</v>
      </c>
      <c r="N49" s="39">
        <v>6</v>
      </c>
      <c r="O49" s="44">
        <v>0</v>
      </c>
      <c r="P49" s="44">
        <v>2</v>
      </c>
      <c r="Q49" s="39">
        <v>4</v>
      </c>
      <c r="R49" s="44">
        <v>0</v>
      </c>
      <c r="S49" s="39">
        <v>42</v>
      </c>
    </row>
    <row r="50" spans="1:19" ht="12.75" customHeight="1" x14ac:dyDescent="0.3">
      <c r="A50" s="41" t="s">
        <v>48</v>
      </c>
      <c r="B50" s="39">
        <v>7305</v>
      </c>
      <c r="C50" s="39">
        <v>2297</v>
      </c>
      <c r="D50" s="56">
        <v>208</v>
      </c>
      <c r="E50" s="181"/>
      <c r="F50" s="183" t="str">
        <f t="shared" si="2"/>
        <v>South Carolina</v>
      </c>
      <c r="G50" s="48">
        <v>198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39">
        <v>13</v>
      </c>
      <c r="O50" s="44">
        <v>0</v>
      </c>
      <c r="P50" s="44">
        <v>0</v>
      </c>
      <c r="Q50" s="44">
        <v>0</v>
      </c>
      <c r="R50" s="44">
        <v>0</v>
      </c>
      <c r="S50" s="44">
        <v>5</v>
      </c>
    </row>
    <row r="51" spans="1:19" ht="12.75" customHeight="1" x14ac:dyDescent="0.3">
      <c r="A51" s="41" t="s">
        <v>49</v>
      </c>
      <c r="B51" s="39">
        <v>2559</v>
      </c>
      <c r="C51" s="39">
        <v>286</v>
      </c>
      <c r="D51" s="56">
        <v>168</v>
      </c>
      <c r="E51" s="181"/>
      <c r="F51" s="183" t="str">
        <f t="shared" si="2"/>
        <v>South Dakota</v>
      </c>
      <c r="G51" s="48">
        <v>28</v>
      </c>
      <c r="H51" s="44">
        <v>0</v>
      </c>
      <c r="I51" s="39">
        <v>2</v>
      </c>
      <c r="J51" s="44">
        <v>0</v>
      </c>
      <c r="K51" s="44">
        <v>1</v>
      </c>
      <c r="L51" s="39">
        <v>25</v>
      </c>
      <c r="M51" s="39">
        <v>138</v>
      </c>
      <c r="N51" s="39">
        <v>3</v>
      </c>
      <c r="O51" s="44">
        <v>0</v>
      </c>
      <c r="P51" s="39">
        <v>5</v>
      </c>
      <c r="Q51" s="44">
        <v>4</v>
      </c>
      <c r="R51" s="44">
        <v>0</v>
      </c>
      <c r="S51" s="44">
        <v>0</v>
      </c>
    </row>
    <row r="52" spans="1:19" ht="12.75" customHeight="1" x14ac:dyDescent="0.3">
      <c r="A52" s="41" t="s">
        <v>50</v>
      </c>
      <c r="B52" s="39">
        <v>14272</v>
      </c>
      <c r="C52" s="39">
        <v>3941</v>
      </c>
      <c r="D52" s="56">
        <v>972</v>
      </c>
      <c r="E52" s="181"/>
      <c r="F52" s="183" t="str">
        <f t="shared" si="2"/>
        <v>Tennessee</v>
      </c>
      <c r="G52" s="48">
        <v>736</v>
      </c>
      <c r="H52" s="44">
        <v>0</v>
      </c>
      <c r="I52" s="44">
        <v>0</v>
      </c>
      <c r="J52" s="39">
        <v>124</v>
      </c>
      <c r="K52" s="44">
        <v>0</v>
      </c>
      <c r="L52" s="39">
        <v>43</v>
      </c>
      <c r="M52" s="39">
        <v>1</v>
      </c>
      <c r="N52" s="39">
        <v>103</v>
      </c>
      <c r="O52" s="39">
        <v>98</v>
      </c>
      <c r="P52" s="44">
        <v>22</v>
      </c>
      <c r="Q52" s="39">
        <v>16</v>
      </c>
      <c r="R52" s="44">
        <v>0</v>
      </c>
      <c r="S52" s="39">
        <v>7</v>
      </c>
    </row>
    <row r="53" spans="1:19" ht="12.75" customHeight="1" x14ac:dyDescent="0.3">
      <c r="A53" s="41" t="s">
        <v>51</v>
      </c>
      <c r="B53" s="39">
        <v>18181</v>
      </c>
      <c r="C53" s="39">
        <v>5963</v>
      </c>
      <c r="D53" s="56">
        <v>173</v>
      </c>
      <c r="E53" s="181"/>
      <c r="F53" s="183" t="str">
        <f t="shared" si="2"/>
        <v>Texas</v>
      </c>
      <c r="G53" s="48">
        <v>160</v>
      </c>
      <c r="H53" s="39">
        <v>13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</row>
    <row r="54" spans="1:19" ht="12.75" customHeight="1" x14ac:dyDescent="0.3">
      <c r="A54" s="41" t="s">
        <v>52</v>
      </c>
      <c r="B54" s="39">
        <v>2460</v>
      </c>
      <c r="C54" s="39">
        <v>842</v>
      </c>
      <c r="D54" s="56">
        <v>87</v>
      </c>
      <c r="E54" s="181"/>
      <c r="F54" s="183" t="str">
        <f t="shared" si="2"/>
        <v>Utah</v>
      </c>
      <c r="G54" s="48">
        <v>68</v>
      </c>
      <c r="H54" s="44">
        <v>0</v>
      </c>
      <c r="I54" s="44">
        <v>0</v>
      </c>
      <c r="J54" s="44">
        <v>0</v>
      </c>
      <c r="K54" s="44">
        <v>0</v>
      </c>
      <c r="L54" s="39">
        <v>7</v>
      </c>
      <c r="M54" s="44">
        <v>0</v>
      </c>
      <c r="N54" s="39">
        <v>17</v>
      </c>
      <c r="O54" s="44">
        <v>1</v>
      </c>
      <c r="P54" s="44">
        <v>2</v>
      </c>
      <c r="Q54" s="44">
        <v>0</v>
      </c>
      <c r="R54" s="44">
        <v>0</v>
      </c>
      <c r="S54" s="44">
        <v>1</v>
      </c>
    </row>
    <row r="55" spans="1:19" ht="12.75" customHeight="1" x14ac:dyDescent="0.3">
      <c r="A55" s="41" t="s">
        <v>53</v>
      </c>
      <c r="B55" s="39">
        <v>1927</v>
      </c>
      <c r="C55" s="39">
        <v>741</v>
      </c>
      <c r="D55" s="56">
        <v>262</v>
      </c>
      <c r="E55" s="181"/>
      <c r="F55" s="183" t="str">
        <f t="shared" si="2"/>
        <v>Vermont</v>
      </c>
      <c r="G55" s="48">
        <v>246</v>
      </c>
      <c r="H55" s="44">
        <v>0</v>
      </c>
      <c r="I55" s="44">
        <v>0</v>
      </c>
      <c r="J55" s="44">
        <v>1</v>
      </c>
      <c r="K55" s="44">
        <v>0</v>
      </c>
      <c r="L55" s="39">
        <v>4</v>
      </c>
      <c r="M55" s="44">
        <v>1</v>
      </c>
      <c r="N55" s="39">
        <v>7</v>
      </c>
      <c r="O55" s="44">
        <v>0</v>
      </c>
      <c r="P55" s="44">
        <v>0</v>
      </c>
      <c r="Q55" s="39">
        <v>7</v>
      </c>
      <c r="R55" s="44">
        <v>0</v>
      </c>
      <c r="S55" s="44">
        <v>0</v>
      </c>
    </row>
    <row r="56" spans="1:19" ht="12.75" customHeight="1" x14ac:dyDescent="0.3">
      <c r="A56" s="41" t="s">
        <v>54</v>
      </c>
      <c r="B56" s="39">
        <v>73</v>
      </c>
      <c r="C56" s="39">
        <v>60</v>
      </c>
      <c r="D56" s="56">
        <v>1</v>
      </c>
      <c r="F56" s="183" t="str">
        <f t="shared" si="2"/>
        <v>Virgin Islands</v>
      </c>
      <c r="G56" s="53">
        <v>0</v>
      </c>
      <c r="H56" s="44">
        <v>1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</row>
    <row r="57" spans="1:19" ht="12.75" customHeight="1" x14ac:dyDescent="0.3">
      <c r="A57" s="41" t="s">
        <v>55</v>
      </c>
      <c r="B57" s="39">
        <v>15488</v>
      </c>
      <c r="C57" s="39">
        <v>7337</v>
      </c>
      <c r="D57" s="56">
        <v>1064</v>
      </c>
      <c r="F57" s="183" t="str">
        <f t="shared" si="2"/>
        <v>Virginia</v>
      </c>
      <c r="G57" s="48">
        <v>905</v>
      </c>
      <c r="H57" s="44">
        <v>0</v>
      </c>
      <c r="I57" s="44">
        <v>0</v>
      </c>
      <c r="J57" s="44">
        <v>0</v>
      </c>
      <c r="K57" s="44">
        <v>2</v>
      </c>
      <c r="L57" s="39">
        <v>124</v>
      </c>
      <c r="M57" s="39">
        <v>2</v>
      </c>
      <c r="N57" s="39">
        <v>66</v>
      </c>
      <c r="O57" s="39">
        <v>2</v>
      </c>
      <c r="P57" s="39">
        <v>1</v>
      </c>
      <c r="Q57" s="39">
        <v>3</v>
      </c>
      <c r="R57" s="44">
        <v>0</v>
      </c>
      <c r="S57" s="44">
        <v>0</v>
      </c>
    </row>
    <row r="58" spans="1:19" ht="18" customHeight="1" x14ac:dyDescent="0.3">
      <c r="A58" s="41" t="s">
        <v>56</v>
      </c>
      <c r="B58" s="39">
        <v>40307</v>
      </c>
      <c r="C58" s="39">
        <v>27369</v>
      </c>
      <c r="D58" s="56">
        <v>9536</v>
      </c>
      <c r="F58" s="183" t="str">
        <f t="shared" si="2"/>
        <v>Washington</v>
      </c>
      <c r="G58" s="48">
        <v>9156</v>
      </c>
      <c r="H58" s="39">
        <v>255</v>
      </c>
      <c r="I58" s="44">
        <v>0</v>
      </c>
      <c r="J58" s="39">
        <v>6</v>
      </c>
      <c r="K58" s="44">
        <v>0</v>
      </c>
      <c r="L58" s="39">
        <v>125</v>
      </c>
      <c r="M58" s="39">
        <v>1</v>
      </c>
      <c r="N58" s="39">
        <v>94</v>
      </c>
      <c r="O58" s="39">
        <v>80</v>
      </c>
      <c r="P58" s="39">
        <v>4</v>
      </c>
      <c r="Q58" s="39">
        <v>10</v>
      </c>
      <c r="R58" s="44">
        <v>0</v>
      </c>
      <c r="S58" s="39">
        <v>310</v>
      </c>
    </row>
    <row r="59" spans="1:19" ht="12.75" customHeight="1" x14ac:dyDescent="0.3">
      <c r="A59" s="41" t="s">
        <v>57</v>
      </c>
      <c r="B59" s="39">
        <v>5629</v>
      </c>
      <c r="C59" s="39">
        <v>1162</v>
      </c>
      <c r="D59" s="56">
        <v>254</v>
      </c>
      <c r="F59" s="183" t="str">
        <f t="shared" si="2"/>
        <v>West Virginia</v>
      </c>
      <c r="G59" s="48">
        <v>103</v>
      </c>
      <c r="H59" s="39">
        <v>2</v>
      </c>
      <c r="I59" s="39">
        <v>3</v>
      </c>
      <c r="J59" s="39">
        <v>3</v>
      </c>
      <c r="K59" s="44">
        <v>0</v>
      </c>
      <c r="L59" s="39">
        <v>68</v>
      </c>
      <c r="M59" s="39">
        <v>14</v>
      </c>
      <c r="N59" s="39">
        <v>85</v>
      </c>
      <c r="O59" s="44">
        <v>0</v>
      </c>
      <c r="P59" s="44">
        <v>1</v>
      </c>
      <c r="Q59" s="39">
        <v>3</v>
      </c>
      <c r="R59" s="44">
        <v>0</v>
      </c>
      <c r="S59" s="39">
        <v>1</v>
      </c>
    </row>
    <row r="60" spans="1:19" ht="12.75" customHeight="1" x14ac:dyDescent="0.3">
      <c r="A60" s="41" t="s">
        <v>58</v>
      </c>
      <c r="B60" s="39">
        <v>15618</v>
      </c>
      <c r="C60" s="39">
        <v>4492</v>
      </c>
      <c r="D60" s="56">
        <v>1617</v>
      </c>
      <c r="E60" s="186"/>
      <c r="F60" s="183" t="str">
        <f t="shared" si="2"/>
        <v>Wisconsin</v>
      </c>
      <c r="G60" s="48">
        <v>1021</v>
      </c>
      <c r="H60" s="44">
        <v>0</v>
      </c>
      <c r="I60" s="44">
        <v>0</v>
      </c>
      <c r="J60" s="39">
        <v>138</v>
      </c>
      <c r="K60" s="44">
        <v>0</v>
      </c>
      <c r="L60" s="39">
        <v>498</v>
      </c>
      <c r="M60" s="44">
        <v>0</v>
      </c>
      <c r="N60" s="39">
        <v>124</v>
      </c>
      <c r="O60" s="44">
        <v>1</v>
      </c>
      <c r="P60" s="39">
        <v>3</v>
      </c>
      <c r="Q60" s="39">
        <v>33</v>
      </c>
      <c r="R60" s="44">
        <v>0</v>
      </c>
      <c r="S60" s="39">
        <v>191</v>
      </c>
    </row>
    <row r="61" spans="1:19" ht="12.75" customHeight="1" x14ac:dyDescent="0.3">
      <c r="A61" s="42" t="s">
        <v>59</v>
      </c>
      <c r="B61" s="46">
        <v>478</v>
      </c>
      <c r="C61" s="46">
        <v>221</v>
      </c>
      <c r="D61" s="57">
        <v>163</v>
      </c>
      <c r="E61" s="177"/>
      <c r="F61" s="184" t="str">
        <f>A61</f>
        <v>Wyoming</v>
      </c>
      <c r="G61" s="51">
        <v>41</v>
      </c>
      <c r="H61" s="47">
        <v>0</v>
      </c>
      <c r="I61" s="47">
        <v>0</v>
      </c>
      <c r="J61" s="46">
        <v>123</v>
      </c>
      <c r="K61" s="47">
        <v>0</v>
      </c>
      <c r="L61" s="46">
        <v>6</v>
      </c>
      <c r="M61" s="47">
        <v>0</v>
      </c>
      <c r="N61" s="46">
        <v>14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</row>
    <row r="62" spans="1:19" x14ac:dyDescent="0.25">
      <c r="A62" s="5" t="s">
        <v>260</v>
      </c>
      <c r="E62" s="161"/>
    </row>
    <row r="63" spans="1:19" x14ac:dyDescent="0.25">
      <c r="A63" s="2" t="s">
        <v>2</v>
      </c>
    </row>
  </sheetData>
  <phoneticPr fontId="0" type="noConversion"/>
  <printOptions horizontalCentered="1" verticalCentered="1"/>
  <pageMargins left="0.25" right="0.25" top="0.25" bottom="0.25" header="0.25" footer="0"/>
  <pageSetup scale="5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2D0302CE78CC4BB13800D8CA71650E" ma:contentTypeVersion="6" ma:contentTypeDescription="Create a new document." ma:contentTypeScope="" ma:versionID="9146ca4f916354ac707479bf125b20d9">
  <xsd:schema xmlns:xsd="http://www.w3.org/2001/XMLSchema" xmlns:xs="http://www.w3.org/2001/XMLSchema" xmlns:p="http://schemas.microsoft.com/office/2006/metadata/properties" xmlns:ns2="fce774b4-c9d4-4a8f-80fc-e2982472d72a" targetNamespace="http://schemas.microsoft.com/office/2006/metadata/properties" ma:root="true" ma:fieldsID="0c0e7fa043e5e3cc4fa8a03162e9344b" ns2:_="">
    <xsd:import namespace="fce774b4-c9d4-4a8f-80fc-e2982472d7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e774b4-c9d4-4a8f-80fc-e2982472d7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F2CAC2-22E1-4A1A-9EEE-20C219C43AF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ce774b4-c9d4-4a8f-80fc-e2982472d72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596147-E843-4F53-8935-C4473F1ADE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e774b4-c9d4-4a8f-80fc-e2982472d7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7D0EEE-12F4-49D2-BB6B-CE5846B749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14</vt:i4>
      </vt:variant>
    </vt:vector>
  </HeadingPairs>
  <TitlesOfParts>
    <vt:vector size="38" baseType="lpstr">
      <vt:lpstr>0</vt:lpstr>
      <vt:lpstr>List of Tables</vt:lpstr>
      <vt:lpstr>1A</vt:lpstr>
      <vt:lpstr>1B</vt:lpstr>
      <vt:lpstr>1C</vt:lpstr>
      <vt:lpstr>2</vt:lpstr>
      <vt:lpstr>3A</vt:lpstr>
      <vt:lpstr>3B</vt:lpstr>
      <vt:lpstr>4A</vt:lpstr>
      <vt:lpstr>4B</vt:lpstr>
      <vt:lpstr>5A</vt:lpstr>
      <vt:lpstr>5B</vt:lpstr>
      <vt:lpstr>6A</vt:lpstr>
      <vt:lpstr>6B</vt:lpstr>
      <vt:lpstr>6C</vt:lpstr>
      <vt:lpstr>7A</vt:lpstr>
      <vt:lpstr>7B</vt:lpstr>
      <vt:lpstr>8A</vt:lpstr>
      <vt:lpstr>8B</vt:lpstr>
      <vt:lpstr>9</vt:lpstr>
      <vt:lpstr>10A</vt:lpstr>
      <vt:lpstr>10B</vt:lpstr>
      <vt:lpstr>11A</vt:lpstr>
      <vt:lpstr>11B</vt:lpstr>
      <vt:lpstr>'1A'!Print_Area</vt:lpstr>
      <vt:lpstr>'1B'!Print_Area</vt:lpstr>
      <vt:lpstr>'1C'!Print_Area</vt:lpstr>
      <vt:lpstr>'2'!Print_Area</vt:lpstr>
      <vt:lpstr>'3B'!Print_Area</vt:lpstr>
      <vt:lpstr>'4A'!Print_Area</vt:lpstr>
      <vt:lpstr>'4B'!Print_Area</vt:lpstr>
      <vt:lpstr>'5A'!Print_Area</vt:lpstr>
      <vt:lpstr>'5B'!Print_Area</vt:lpstr>
      <vt:lpstr>'6A'!Print_Area</vt:lpstr>
      <vt:lpstr>'6B'!Print_Area</vt:lpstr>
      <vt:lpstr>'8B'!Print_Area</vt:lpstr>
      <vt:lpstr>'9'!Print_Area</vt:lpstr>
      <vt:lpstr>'List of Tables'!Print_Area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Administrator</cp:lastModifiedBy>
  <cp:lastPrinted>2021-07-28T16:26:47Z</cp:lastPrinted>
  <dcterms:created xsi:type="dcterms:W3CDTF">1999-01-06T14:30:02Z</dcterms:created>
  <dcterms:modified xsi:type="dcterms:W3CDTF">2022-10-03T17:45:51Z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0x0101003A2D0302CE78CC4BB13800D8CA71650E</vt:lpwstr>
  </property>
</Properties>
</file>